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5480" windowHeight="11640"/>
  </bookViews>
  <sheets>
    <sheet name="По месяцам до 60" sheetId="1" r:id="rId1"/>
    <sheet name="По годам до 20" sheetId="2" r:id="rId2"/>
    <sheet name="Аннуитетный платеж до 30 лет" sheetId="6" r:id="rId3"/>
  </sheets>
  <definedNames>
    <definedName name="fpdate">'Аннуитетный платеж до 30 лет'!$D$7</definedName>
    <definedName name="frequency">{"Annually";"Semi-Annually";"Quarterly";"Bi-Monthly";"Monthly";"Bi-Weekly";"Weekly"}</definedName>
    <definedName name="jd">'Аннуитетный платеж до 30 лет'!$D$12</definedName>
    <definedName name="loan_amount">'Аннуитетный платеж до 30 лет'!$D$4</definedName>
    <definedName name="months_per_period">INDEX({12,6,3,2,1,0.5,0.25},MATCH(#REF!,frequency,0))</definedName>
    <definedName name="nper">term*periods_per_year</definedName>
    <definedName name="payment">'Аннуитетный платеж до 30 лет'!$D$11</definedName>
    <definedName name="periods_per_year">12</definedName>
    <definedName name="rate">'Аннуитетный платеж до 30 лет'!$D$10</definedName>
    <definedName name="term">'Аннуитетный платеж до 30 лет'!$D$6</definedName>
    <definedName name="зо">#REF!</definedName>
    <definedName name="лд">'Аннуитетный платеж до 30 лет'!$D$8</definedName>
    <definedName name="_xlnm.Print_Area" localSheetId="2">'Аннуитетный платеж до 30 лет'!$A$1:$G$378</definedName>
    <definedName name="_xlnm.Print_Area" localSheetId="1">'По годам до 20'!$A$1:$P$69</definedName>
    <definedName name="_xlnm.Print_Area" localSheetId="0">'По месяцам до 60'!$A$1:$Q$42</definedName>
  </definedNames>
  <calcPr calcId="144525"/>
</workbook>
</file>

<file path=xl/calcChain.xml><?xml version="1.0" encoding="utf-8"?>
<calcChain xmlns="http://schemas.openxmlformats.org/spreadsheetml/2006/main">
  <c r="D10" i="6" l="1"/>
  <c r="G18" i="6"/>
  <c r="D12" i="6"/>
  <c r="A19" i="6" s="1"/>
  <c r="A20" i="6" s="1"/>
  <c r="D11" i="6"/>
  <c r="B12" i="2"/>
  <c r="I7" i="2"/>
  <c r="B13" i="2"/>
  <c r="B19" i="6"/>
  <c r="B20" i="6"/>
  <c r="I8" i="2"/>
  <c r="I7" i="1"/>
  <c r="C11" i="1"/>
  <c r="C12" i="1"/>
  <c r="C13" i="1" s="1"/>
  <c r="I8" i="1"/>
  <c r="E12" i="1"/>
  <c r="G12" i="1"/>
  <c r="E11" i="1"/>
  <c r="G11" i="1"/>
  <c r="C14" i="1" l="1"/>
  <c r="E13" i="1"/>
  <c r="G13" i="1"/>
  <c r="C13" i="2"/>
  <c r="D13" i="2" s="1"/>
  <c r="C12" i="2"/>
  <c r="B14" i="2"/>
  <c r="A21" i="6"/>
  <c r="E19" i="6"/>
  <c r="C19" i="6"/>
  <c r="C14" i="2" l="1"/>
  <c r="D14" i="2" s="1"/>
  <c r="B15" i="2"/>
  <c r="F19" i="6"/>
  <c r="G19" i="6" s="1"/>
  <c r="A22" i="6"/>
  <c r="B21" i="6"/>
  <c r="D12" i="2"/>
  <c r="E14" i="1"/>
  <c r="C15" i="1"/>
  <c r="G14" i="1"/>
  <c r="C16" i="1" l="1"/>
  <c r="E15" i="1"/>
  <c r="G15" i="1"/>
  <c r="A23" i="6"/>
  <c r="B22" i="6"/>
  <c r="E20" i="6"/>
  <c r="G20" i="6"/>
  <c r="C20" i="6"/>
  <c r="F20" i="6" s="1"/>
  <c r="C15" i="2"/>
  <c r="B16" i="2"/>
  <c r="D15" i="2" l="1"/>
  <c r="C21" i="6"/>
  <c r="F21" i="6" s="1"/>
  <c r="G21" i="6" s="1"/>
  <c r="E21" i="6"/>
  <c r="E16" i="1"/>
  <c r="C17" i="1"/>
  <c r="G16" i="1"/>
  <c r="C16" i="2"/>
  <c r="D16" i="2" s="1"/>
  <c r="B17" i="2"/>
  <c r="A24" i="6"/>
  <c r="B23" i="6"/>
  <c r="E22" i="6" l="1"/>
  <c r="C22" i="6"/>
  <c r="F22" i="6" s="1"/>
  <c r="G22" i="6" s="1"/>
  <c r="A25" i="6"/>
  <c r="B24" i="6"/>
  <c r="C18" i="1"/>
  <c r="E17" i="1"/>
  <c r="G17" i="1"/>
  <c r="C17" i="2"/>
  <c r="D17" i="2" s="1"/>
  <c r="B18" i="2"/>
  <c r="E23" i="6" l="1"/>
  <c r="C23" i="6"/>
  <c r="F23" i="6" s="1"/>
  <c r="G23" i="6" s="1"/>
  <c r="C18" i="2"/>
  <c r="B19" i="2"/>
  <c r="E18" i="1"/>
  <c r="C19" i="1"/>
  <c r="G18" i="1"/>
  <c r="A26" i="6"/>
  <c r="B25" i="6"/>
  <c r="E24" i="6" l="1"/>
  <c r="C24" i="6"/>
  <c r="F24" i="6" s="1"/>
  <c r="G24" i="6" s="1"/>
  <c r="D18" i="2"/>
  <c r="A27" i="6"/>
  <c r="B26" i="6"/>
  <c r="C20" i="1"/>
  <c r="E19" i="1"/>
  <c r="G19" i="1" s="1"/>
  <c r="C19" i="2"/>
  <c r="D19" i="2" s="1"/>
  <c r="B20" i="2"/>
  <c r="C25" i="6" l="1"/>
  <c r="E25" i="6"/>
  <c r="C20" i="2"/>
  <c r="D20" i="2" s="1"/>
  <c r="B21" i="2"/>
  <c r="E20" i="1"/>
  <c r="C21" i="1"/>
  <c r="G20" i="1"/>
  <c r="A28" i="6"/>
  <c r="B27" i="6"/>
  <c r="A29" i="6" l="1"/>
  <c r="B28" i="6"/>
  <c r="C22" i="1"/>
  <c r="E21" i="1"/>
  <c r="G21" i="1" s="1"/>
  <c r="C21" i="2"/>
  <c r="D21" i="2" s="1"/>
  <c r="B22" i="2"/>
  <c r="F25" i="6"/>
  <c r="G25" i="6" s="1"/>
  <c r="E26" i="6" l="1"/>
  <c r="C26" i="6"/>
  <c r="F26" i="6" s="1"/>
  <c r="G26" i="6" s="1"/>
  <c r="C22" i="2"/>
  <c r="D22" i="2" s="1"/>
  <c r="B23" i="2"/>
  <c r="E22" i="1"/>
  <c r="C23" i="1"/>
  <c r="G22" i="1"/>
  <c r="A30" i="6"/>
  <c r="B29" i="6"/>
  <c r="C27" i="6" l="1"/>
  <c r="F27" i="6" s="1"/>
  <c r="G27" i="6" s="1"/>
  <c r="E27" i="6"/>
  <c r="C23" i="2"/>
  <c r="E12" i="2"/>
  <c r="A31" i="6"/>
  <c r="B30" i="6"/>
  <c r="C24" i="1"/>
  <c r="E23" i="1"/>
  <c r="G23" i="1" s="1"/>
  <c r="E28" i="6" l="1"/>
  <c r="C28" i="6"/>
  <c r="F12" i="2"/>
  <c r="E13" i="2"/>
  <c r="G12" i="2"/>
  <c r="E24" i="1"/>
  <c r="C25" i="1"/>
  <c r="G24" i="1"/>
  <c r="A32" i="6"/>
  <c r="B31" i="6"/>
  <c r="D23" i="2"/>
  <c r="D24" i="2" s="1"/>
  <c r="C24" i="2"/>
  <c r="B24" i="2" l="1"/>
  <c r="C26" i="1"/>
  <c r="E25" i="1"/>
  <c r="G25" i="1"/>
  <c r="F28" i="6"/>
  <c r="G28" i="6" s="1"/>
  <c r="A33" i="6"/>
  <c r="B32" i="6"/>
  <c r="F13" i="2"/>
  <c r="E14" i="2"/>
  <c r="C29" i="6" l="1"/>
  <c r="F29" i="6" s="1"/>
  <c r="G29" i="6" s="1"/>
  <c r="E29" i="6"/>
  <c r="F14" i="2"/>
  <c r="E15" i="2"/>
  <c r="G14" i="2"/>
  <c r="G13" i="2"/>
  <c r="A34" i="6"/>
  <c r="B33" i="6"/>
  <c r="E26" i="1"/>
  <c r="C27" i="1"/>
  <c r="G26" i="1"/>
  <c r="E30" i="6" l="1"/>
  <c r="G30" i="6"/>
  <c r="C30" i="6"/>
  <c r="F30" i="6" s="1"/>
  <c r="C28" i="1"/>
  <c r="E27" i="1"/>
  <c r="G27" i="1"/>
  <c r="G15" i="2"/>
  <c r="F15" i="2"/>
  <c r="E16" i="2"/>
  <c r="A35" i="6"/>
  <c r="B34" i="6"/>
  <c r="A36" i="6" l="1"/>
  <c r="B35" i="6"/>
  <c r="F16" i="2"/>
  <c r="E17" i="2"/>
  <c r="G16" i="2"/>
  <c r="E28" i="1"/>
  <c r="C29" i="1"/>
  <c r="G28" i="1"/>
  <c r="C31" i="6"/>
  <c r="F31" i="6" s="1"/>
  <c r="G31" i="6" s="1"/>
  <c r="E31" i="6"/>
  <c r="E32" i="6" l="1"/>
  <c r="C32" i="6"/>
  <c r="F17" i="2"/>
  <c r="G17" i="2" s="1"/>
  <c r="E18" i="2"/>
  <c r="C30" i="1"/>
  <c r="E29" i="1"/>
  <c r="G29" i="1"/>
  <c r="A37" i="6"/>
  <c r="B36" i="6"/>
  <c r="A38" i="6" l="1"/>
  <c r="B37" i="6"/>
  <c r="F18" i="2"/>
  <c r="E19" i="2"/>
  <c r="G18" i="2"/>
  <c r="F32" i="6"/>
  <c r="G32" i="6" s="1"/>
  <c r="E30" i="1"/>
  <c r="G30" i="1" s="1"/>
  <c r="C31" i="1"/>
  <c r="C32" i="1" l="1"/>
  <c r="E31" i="1"/>
  <c r="G31" i="1"/>
  <c r="C33" i="6"/>
  <c r="E33" i="6"/>
  <c r="G19" i="2"/>
  <c r="F19" i="2"/>
  <c r="E20" i="2"/>
  <c r="A39" i="6"/>
  <c r="B38" i="6"/>
  <c r="A40" i="6" l="1"/>
  <c r="B39" i="6"/>
  <c r="F33" i="6"/>
  <c r="G33" i="6" s="1"/>
  <c r="F20" i="2"/>
  <c r="E21" i="2"/>
  <c r="G20" i="2"/>
  <c r="E32" i="1"/>
  <c r="C33" i="1"/>
  <c r="G32" i="1"/>
  <c r="C34" i="1" l="1"/>
  <c r="E33" i="1"/>
  <c r="G33" i="1"/>
  <c r="A41" i="6"/>
  <c r="B40" i="6"/>
  <c r="F21" i="2"/>
  <c r="G21" i="2" s="1"/>
  <c r="E22" i="2"/>
  <c r="E34" i="6"/>
  <c r="C34" i="6"/>
  <c r="F34" i="6" s="1"/>
  <c r="G34" i="6" s="1"/>
  <c r="C35" i="6" l="1"/>
  <c r="E35" i="6"/>
  <c r="F22" i="2"/>
  <c r="E23" i="2"/>
  <c r="G22" i="2"/>
  <c r="A42" i="6"/>
  <c r="B41" i="6"/>
  <c r="E34" i="1"/>
  <c r="G34" i="1" s="1"/>
  <c r="C35" i="1"/>
  <c r="C36" i="1" l="1"/>
  <c r="E35" i="1"/>
  <c r="G35" i="1"/>
  <c r="F35" i="6"/>
  <c r="G35" i="6" s="1"/>
  <c r="A43" i="6"/>
  <c r="B42" i="6"/>
  <c r="H12" i="2"/>
  <c r="F23" i="2"/>
  <c r="F24" i="2" s="1"/>
  <c r="J12" i="2" l="1"/>
  <c r="I12" i="2"/>
  <c r="H13" i="2"/>
  <c r="E36" i="6"/>
  <c r="C36" i="6"/>
  <c r="F36" i="6" s="1"/>
  <c r="G36" i="6" s="1"/>
  <c r="G23" i="2"/>
  <c r="G24" i="2" s="1"/>
  <c r="A44" i="6"/>
  <c r="B43" i="6"/>
  <c r="E36" i="1"/>
  <c r="C37" i="1"/>
  <c r="G36" i="1"/>
  <c r="C37" i="6" l="1"/>
  <c r="F37" i="6" s="1"/>
  <c r="E37" i="6"/>
  <c r="G37" i="6"/>
  <c r="E24" i="2"/>
  <c r="C38" i="1"/>
  <c r="E37" i="1"/>
  <c r="G37" i="1"/>
  <c r="A45" i="6"/>
  <c r="B44" i="6"/>
  <c r="I13" i="2"/>
  <c r="H14" i="2"/>
  <c r="J13" i="2"/>
  <c r="E38" i="1" l="1"/>
  <c r="C39" i="1"/>
  <c r="G38" i="1"/>
  <c r="C38" i="6"/>
  <c r="F38" i="6" s="1"/>
  <c r="G38" i="6" s="1"/>
  <c r="E38" i="6"/>
  <c r="A46" i="6"/>
  <c r="B45" i="6"/>
  <c r="I14" i="2"/>
  <c r="H15" i="2"/>
  <c r="C39" i="6" l="1"/>
  <c r="E39" i="6"/>
  <c r="I15" i="2"/>
  <c r="H16" i="2"/>
  <c r="J15" i="2"/>
  <c r="J14" i="2"/>
  <c r="A47" i="6"/>
  <c r="B46" i="6"/>
  <c r="C40" i="1"/>
  <c r="E39" i="1"/>
  <c r="G39" i="1" s="1"/>
  <c r="I16" i="2" l="1"/>
  <c r="J16" i="2" s="1"/>
  <c r="H17" i="2"/>
  <c r="F39" i="6"/>
  <c r="G39" i="6" s="1"/>
  <c r="E40" i="1"/>
  <c r="J11" i="1"/>
  <c r="G40" i="1"/>
  <c r="G41" i="1" s="1"/>
  <c r="A48" i="6"/>
  <c r="B47" i="6"/>
  <c r="A49" i="6" l="1"/>
  <c r="B48" i="6"/>
  <c r="I17" i="2"/>
  <c r="H18" i="2"/>
  <c r="J17" i="2"/>
  <c r="J12" i="1"/>
  <c r="L11" i="1"/>
  <c r="N11" i="1" s="1"/>
  <c r="E40" i="6"/>
  <c r="C40" i="6"/>
  <c r="F40" i="6" l="1"/>
  <c r="G40" i="6" s="1"/>
  <c r="L12" i="1"/>
  <c r="J13" i="1"/>
  <c r="N12" i="1"/>
  <c r="I18" i="2"/>
  <c r="J18" i="2" s="1"/>
  <c r="H19" i="2"/>
  <c r="A50" i="6"/>
  <c r="B49" i="6"/>
  <c r="A51" i="6" l="1"/>
  <c r="B50" i="6"/>
  <c r="I19" i="2"/>
  <c r="H20" i="2"/>
  <c r="J19" i="2"/>
  <c r="N13" i="1"/>
  <c r="L13" i="1"/>
  <c r="J14" i="1"/>
  <c r="C41" i="6"/>
  <c r="E41" i="6"/>
  <c r="F41" i="6" l="1"/>
  <c r="G41" i="6" s="1"/>
  <c r="A52" i="6"/>
  <c r="B51" i="6"/>
  <c r="L14" i="1"/>
  <c r="J15" i="1"/>
  <c r="N14" i="1"/>
  <c r="I20" i="2"/>
  <c r="J20" i="2" s="1"/>
  <c r="H21" i="2"/>
  <c r="I21" i="2" l="1"/>
  <c r="H22" i="2"/>
  <c r="J21" i="2"/>
  <c r="L15" i="1"/>
  <c r="N15" i="1" s="1"/>
  <c r="J16" i="1"/>
  <c r="A53" i="6"/>
  <c r="B52" i="6"/>
  <c r="E42" i="6"/>
  <c r="C42" i="6"/>
  <c r="F42" i="6" s="1"/>
  <c r="G42" i="6" s="1"/>
  <c r="C43" i="6" l="1"/>
  <c r="F43" i="6" s="1"/>
  <c r="E43" i="6"/>
  <c r="G43" i="6"/>
  <c r="L16" i="1"/>
  <c r="J17" i="1"/>
  <c r="N16" i="1"/>
  <c r="J22" i="2"/>
  <c r="I22" i="2"/>
  <c r="H23" i="2"/>
  <c r="A54" i="6"/>
  <c r="B53" i="6"/>
  <c r="I23" i="2" l="1"/>
  <c r="I24" i="2" s="1"/>
  <c r="K12" i="2"/>
  <c r="L17" i="1"/>
  <c r="N17" i="1" s="1"/>
  <c r="J18" i="1"/>
  <c r="A55" i="6"/>
  <c r="B54" i="6"/>
  <c r="E44" i="6"/>
  <c r="C44" i="6"/>
  <c r="F44" i="6" l="1"/>
  <c r="G44" i="6" s="1"/>
  <c r="A56" i="6"/>
  <c r="B55" i="6"/>
  <c r="L18" i="1"/>
  <c r="J19" i="1"/>
  <c r="N18" i="1"/>
  <c r="J23" i="2"/>
  <c r="J24" i="2" s="1"/>
  <c r="L12" i="2"/>
  <c r="K13" i="2"/>
  <c r="M12" i="2"/>
  <c r="M13" i="2" l="1"/>
  <c r="L13" i="2"/>
  <c r="K14" i="2"/>
  <c r="H24" i="2"/>
  <c r="L19" i="1"/>
  <c r="N19" i="1" s="1"/>
  <c r="J20" i="1"/>
  <c r="A57" i="6"/>
  <c r="B56" i="6"/>
  <c r="C45" i="6"/>
  <c r="F45" i="6" s="1"/>
  <c r="G45" i="6" s="1"/>
  <c r="E45" i="6"/>
  <c r="E46" i="6" l="1"/>
  <c r="C46" i="6"/>
  <c r="F46" i="6" s="1"/>
  <c r="G46" i="6" s="1"/>
  <c r="A58" i="6"/>
  <c r="B57" i="6"/>
  <c r="L20" i="1"/>
  <c r="J21" i="1"/>
  <c r="N20" i="1"/>
  <c r="L14" i="2"/>
  <c r="K15" i="2"/>
  <c r="M14" i="2"/>
  <c r="C47" i="6" l="1"/>
  <c r="F47" i="6" s="1"/>
  <c r="E47" i="6"/>
  <c r="G47" i="6"/>
  <c r="L15" i="2"/>
  <c r="M15" i="2" s="1"/>
  <c r="K16" i="2"/>
  <c r="A59" i="6"/>
  <c r="B58" i="6"/>
  <c r="N21" i="1"/>
  <c r="L21" i="1"/>
  <c r="J22" i="1"/>
  <c r="L22" i="1" l="1"/>
  <c r="J23" i="1"/>
  <c r="N22" i="1"/>
  <c r="A60" i="6"/>
  <c r="B59" i="6"/>
  <c r="L16" i="2"/>
  <c r="K17" i="2"/>
  <c r="M16" i="2"/>
  <c r="E48" i="6"/>
  <c r="C48" i="6"/>
  <c r="F48" i="6" l="1"/>
  <c r="G48" i="6" s="1"/>
  <c r="L17" i="2"/>
  <c r="M17" i="2" s="1"/>
  <c r="K18" i="2"/>
  <c r="A61" i="6"/>
  <c r="B60" i="6"/>
  <c r="L23" i="1"/>
  <c r="N23" i="1" s="1"/>
  <c r="J24" i="1"/>
  <c r="L24" i="1" l="1"/>
  <c r="J25" i="1"/>
  <c r="N24" i="1"/>
  <c r="A62" i="6"/>
  <c r="B61" i="6"/>
  <c r="L18" i="2"/>
  <c r="K19" i="2"/>
  <c r="M18" i="2"/>
  <c r="C49" i="6"/>
  <c r="E49" i="6"/>
  <c r="A63" i="6" l="1"/>
  <c r="B62" i="6"/>
  <c r="N25" i="1"/>
  <c r="L25" i="1"/>
  <c r="J26" i="1"/>
  <c r="F49" i="6"/>
  <c r="G49" i="6" s="1"/>
  <c r="M19" i="2"/>
  <c r="L19" i="2"/>
  <c r="K20" i="2"/>
  <c r="L20" i="2" l="1"/>
  <c r="K21" i="2"/>
  <c r="M20" i="2"/>
  <c r="L26" i="1"/>
  <c r="J27" i="1"/>
  <c r="N26" i="1"/>
  <c r="C50" i="6"/>
  <c r="F50" i="6" s="1"/>
  <c r="G50" i="6" s="1"/>
  <c r="E50" i="6"/>
  <c r="A64" i="6"/>
  <c r="B63" i="6"/>
  <c r="C51" i="6" l="1"/>
  <c r="F51" i="6" s="1"/>
  <c r="G51" i="6" s="1"/>
  <c r="E51" i="6"/>
  <c r="A65" i="6"/>
  <c r="B64" i="6"/>
  <c r="L21" i="2"/>
  <c r="M21" i="2" s="1"/>
  <c r="K22" i="2"/>
  <c r="N27" i="1"/>
  <c r="L27" i="1"/>
  <c r="J28" i="1"/>
  <c r="E52" i="6" l="1"/>
  <c r="C52" i="6"/>
  <c r="F52" i="6" s="1"/>
  <c r="G52" i="6" s="1"/>
  <c r="L22" i="2"/>
  <c r="K23" i="2"/>
  <c r="M22" i="2"/>
  <c r="A66" i="6"/>
  <c r="B65" i="6"/>
  <c r="L28" i="1"/>
  <c r="J29" i="1"/>
  <c r="N28" i="1"/>
  <c r="E53" i="6" l="1"/>
  <c r="C53" i="6"/>
  <c r="F53" i="6" s="1"/>
  <c r="G53" i="6" s="1"/>
  <c r="A67" i="6"/>
  <c r="B66" i="6"/>
  <c r="L29" i="1"/>
  <c r="N29" i="1" s="1"/>
  <c r="J30" i="1"/>
  <c r="N12" i="2"/>
  <c r="L23" i="2"/>
  <c r="L24" i="2" s="1"/>
  <c r="C54" i="6" l="1"/>
  <c r="F54" i="6" s="1"/>
  <c r="E54" i="6"/>
  <c r="G54" i="6"/>
  <c r="M23" i="2"/>
  <c r="M24" i="2" s="1"/>
  <c r="A68" i="6"/>
  <c r="B67" i="6"/>
  <c r="P12" i="2"/>
  <c r="O12" i="2"/>
  <c r="N13" i="2"/>
  <c r="L30" i="1"/>
  <c r="J31" i="1"/>
  <c r="N30" i="1"/>
  <c r="N31" i="1" l="1"/>
  <c r="L31" i="1"/>
  <c r="J32" i="1"/>
  <c r="K24" i="2"/>
  <c r="O13" i="2"/>
  <c r="N14" i="2"/>
  <c r="P13" i="2"/>
  <c r="A69" i="6"/>
  <c r="B68" i="6"/>
  <c r="E55" i="6"/>
  <c r="C55" i="6"/>
  <c r="F55" i="6" s="1"/>
  <c r="G55" i="6" s="1"/>
  <c r="C56" i="6" l="1"/>
  <c r="E56" i="6"/>
  <c r="A70" i="6"/>
  <c r="B69" i="6"/>
  <c r="P14" i="2"/>
  <c r="O14" i="2"/>
  <c r="N15" i="2"/>
  <c r="L32" i="1"/>
  <c r="J33" i="1"/>
  <c r="N32" i="1"/>
  <c r="L33" i="1" l="1"/>
  <c r="N33" i="1" s="1"/>
  <c r="J34" i="1"/>
  <c r="O15" i="2"/>
  <c r="N16" i="2"/>
  <c r="P15" i="2"/>
  <c r="A71" i="6"/>
  <c r="B70" i="6"/>
  <c r="F56" i="6"/>
  <c r="G56" i="6" s="1"/>
  <c r="O16" i="2" l="1"/>
  <c r="P16" i="2" s="1"/>
  <c r="N17" i="2"/>
  <c r="L34" i="1"/>
  <c r="J35" i="1"/>
  <c r="N34" i="1"/>
  <c r="E57" i="6"/>
  <c r="G57" i="6"/>
  <c r="C57" i="6"/>
  <c r="F57" i="6" s="1"/>
  <c r="A72" i="6"/>
  <c r="B71" i="6"/>
  <c r="A73" i="6" l="1"/>
  <c r="B72" i="6"/>
  <c r="L35" i="1"/>
  <c r="N35" i="1" s="1"/>
  <c r="J36" i="1"/>
  <c r="O17" i="2"/>
  <c r="N18" i="2"/>
  <c r="P17" i="2"/>
  <c r="C58" i="6"/>
  <c r="F58" i="6" s="1"/>
  <c r="G58" i="6" s="1"/>
  <c r="E58" i="6"/>
  <c r="E59" i="6" l="1"/>
  <c r="C59" i="6"/>
  <c r="O18" i="2"/>
  <c r="P18" i="2" s="1"/>
  <c r="N19" i="2"/>
  <c r="L36" i="1"/>
  <c r="J37" i="1"/>
  <c r="N36" i="1"/>
  <c r="A74" i="6"/>
  <c r="B73" i="6"/>
  <c r="A75" i="6" l="1"/>
  <c r="B74" i="6"/>
  <c r="L37" i="1"/>
  <c r="N37" i="1" s="1"/>
  <c r="J38" i="1"/>
  <c r="O19" i="2"/>
  <c r="N20" i="2"/>
  <c r="P19" i="2"/>
  <c r="F59" i="6"/>
  <c r="G59" i="6" s="1"/>
  <c r="C60" i="6" l="1"/>
  <c r="E60" i="6"/>
  <c r="O20" i="2"/>
  <c r="P20" i="2" s="1"/>
  <c r="N21" i="2"/>
  <c r="L38" i="1"/>
  <c r="J39" i="1"/>
  <c r="N38" i="1"/>
  <c r="A76" i="6"/>
  <c r="B75" i="6"/>
  <c r="A77" i="6" l="1"/>
  <c r="B76" i="6"/>
  <c r="L39" i="1"/>
  <c r="N39" i="1" s="1"/>
  <c r="J40" i="1"/>
  <c r="O21" i="2"/>
  <c r="N22" i="2"/>
  <c r="P21" i="2"/>
  <c r="F60" i="6"/>
  <c r="G60" i="6" s="1"/>
  <c r="C61" i="6" l="1"/>
  <c r="F61" i="6" s="1"/>
  <c r="E61" i="6"/>
  <c r="G61" i="6"/>
  <c r="O22" i="2"/>
  <c r="P22" i="2" s="1"/>
  <c r="N23" i="2"/>
  <c r="L40" i="1"/>
  <c r="N40" i="1" s="1"/>
  <c r="N41" i="1" s="1"/>
  <c r="P3" i="1" s="1"/>
  <c r="P4" i="1" s="1"/>
  <c r="A78" i="6"/>
  <c r="B77" i="6"/>
  <c r="A79" i="6" l="1"/>
  <c r="B78" i="6"/>
  <c r="O23" i="2"/>
  <c r="O24" i="2" s="1"/>
  <c r="P23" i="2"/>
  <c r="P24" i="2" s="1"/>
  <c r="B27" i="2"/>
  <c r="C62" i="6"/>
  <c r="F62" i="6" s="1"/>
  <c r="G62" i="6" s="1"/>
  <c r="E62" i="6"/>
  <c r="E63" i="6" l="1"/>
  <c r="C63" i="6"/>
  <c r="N24" i="2"/>
  <c r="C27" i="2"/>
  <c r="B28" i="2"/>
  <c r="D27" i="2"/>
  <c r="A80" i="6"/>
  <c r="B79" i="6"/>
  <c r="F63" i="6" l="1"/>
  <c r="G63" i="6" s="1"/>
  <c r="A81" i="6"/>
  <c r="B80" i="6"/>
  <c r="C28" i="2"/>
  <c r="B29" i="2"/>
  <c r="C64" i="6" l="1"/>
  <c r="F64" i="6" s="1"/>
  <c r="G64" i="6" s="1"/>
  <c r="E64" i="6"/>
  <c r="C29" i="2"/>
  <c r="B30" i="2"/>
  <c r="D29" i="2"/>
  <c r="D28" i="2"/>
  <c r="A82" i="6"/>
  <c r="B81" i="6"/>
  <c r="E65" i="6" l="1"/>
  <c r="G65" i="6"/>
  <c r="C65" i="6"/>
  <c r="F65" i="6" s="1"/>
  <c r="C30" i="2"/>
  <c r="D30" i="2" s="1"/>
  <c r="B31" i="2"/>
  <c r="A83" i="6"/>
  <c r="B82" i="6"/>
  <c r="C31" i="2" l="1"/>
  <c r="B32" i="2"/>
  <c r="D31" i="2"/>
  <c r="A84" i="6"/>
  <c r="B83" i="6"/>
  <c r="C66" i="6"/>
  <c r="F66" i="6" s="1"/>
  <c r="G66" i="6" s="1"/>
  <c r="E66" i="6"/>
  <c r="E67" i="6" l="1"/>
  <c r="C67" i="6"/>
  <c r="A85" i="6"/>
  <c r="B84" i="6"/>
  <c r="C32" i="2"/>
  <c r="D32" i="2" s="1"/>
  <c r="B33" i="2"/>
  <c r="C33" i="2" l="1"/>
  <c r="B34" i="2"/>
  <c r="D33" i="2"/>
  <c r="A86" i="6"/>
  <c r="B85" i="6"/>
  <c r="F67" i="6"/>
  <c r="G67" i="6" s="1"/>
  <c r="C68" i="6" l="1"/>
  <c r="F68" i="6" s="1"/>
  <c r="G68" i="6" s="1"/>
  <c r="E68" i="6"/>
  <c r="A87" i="6"/>
  <c r="B86" i="6"/>
  <c r="C34" i="2"/>
  <c r="D34" i="2" s="1"/>
  <c r="B35" i="2"/>
  <c r="E69" i="6" l="1"/>
  <c r="C69" i="6"/>
  <c r="F69" i="6" s="1"/>
  <c r="G69" i="6" s="1"/>
  <c r="C35" i="2"/>
  <c r="B36" i="2"/>
  <c r="D35" i="2"/>
  <c r="A88" i="6"/>
  <c r="B87" i="6"/>
  <c r="E70" i="6" l="1"/>
  <c r="C70" i="6"/>
  <c r="A89" i="6"/>
  <c r="B88" i="6"/>
  <c r="C36" i="2"/>
  <c r="D36" i="2" s="1"/>
  <c r="B37" i="2"/>
  <c r="C37" i="2" l="1"/>
  <c r="B38" i="2"/>
  <c r="D37" i="2"/>
  <c r="A90" i="6"/>
  <c r="B89" i="6"/>
  <c r="F70" i="6"/>
  <c r="G70" i="6" s="1"/>
  <c r="C71" i="6" l="1"/>
  <c r="F71" i="6" s="1"/>
  <c r="E71" i="6"/>
  <c r="G71" i="6"/>
  <c r="A91" i="6"/>
  <c r="B90" i="6"/>
  <c r="E27" i="2"/>
  <c r="C38" i="2"/>
  <c r="C39" i="2" s="1"/>
  <c r="G27" i="2" l="1"/>
  <c r="F27" i="2"/>
  <c r="E28" i="2"/>
  <c r="E72" i="6"/>
  <c r="G72" i="6"/>
  <c r="C72" i="6"/>
  <c r="F72" i="6" s="1"/>
  <c r="D38" i="2"/>
  <c r="D39" i="2" s="1"/>
  <c r="A92" i="6"/>
  <c r="B91" i="6"/>
  <c r="A93" i="6" l="1"/>
  <c r="B92" i="6"/>
  <c r="B39" i="2"/>
  <c r="C73" i="6"/>
  <c r="F73" i="6" s="1"/>
  <c r="G73" i="6" s="1"/>
  <c r="E73" i="6"/>
  <c r="F28" i="2"/>
  <c r="E29" i="2"/>
  <c r="G28" i="2"/>
  <c r="E74" i="6" l="1"/>
  <c r="C74" i="6"/>
  <c r="F74" i="6" s="1"/>
  <c r="G74" i="6" s="1"/>
  <c r="F29" i="2"/>
  <c r="E30" i="2"/>
  <c r="A94" i="6"/>
  <c r="B93" i="6"/>
  <c r="C75" i="6" l="1"/>
  <c r="E75" i="6"/>
  <c r="A95" i="6"/>
  <c r="B94" i="6"/>
  <c r="F30" i="2"/>
  <c r="E31" i="2"/>
  <c r="G30" i="2"/>
  <c r="G29" i="2"/>
  <c r="G31" i="2" l="1"/>
  <c r="F31" i="2"/>
  <c r="E32" i="2"/>
  <c r="F75" i="6"/>
  <c r="G75" i="6" s="1"/>
  <c r="A96" i="6"/>
  <c r="B95" i="6"/>
  <c r="A97" i="6" l="1"/>
  <c r="B96" i="6"/>
  <c r="E76" i="6"/>
  <c r="C76" i="6"/>
  <c r="F76" i="6" s="1"/>
  <c r="G76" i="6" s="1"/>
  <c r="F32" i="2"/>
  <c r="E33" i="2"/>
  <c r="G32" i="2"/>
  <c r="E77" i="6" l="1"/>
  <c r="C77" i="6"/>
  <c r="F77" i="6" s="1"/>
  <c r="G77" i="6" s="1"/>
  <c r="F33" i="2"/>
  <c r="G33" i="2" s="1"/>
  <c r="E34" i="2"/>
  <c r="A98" i="6"/>
  <c r="B97" i="6"/>
  <c r="E78" i="6" l="1"/>
  <c r="C78" i="6"/>
  <c r="F78" i="6" s="1"/>
  <c r="G78" i="6" s="1"/>
  <c r="A99" i="6"/>
  <c r="B98" i="6"/>
  <c r="F34" i="2"/>
  <c r="E35" i="2"/>
  <c r="G34" i="2"/>
  <c r="C79" i="6" l="1"/>
  <c r="F79" i="6" s="1"/>
  <c r="G79" i="6" s="1"/>
  <c r="E79" i="6"/>
  <c r="A100" i="6"/>
  <c r="B99" i="6"/>
  <c r="F35" i="2"/>
  <c r="G35" i="2" s="1"/>
  <c r="E36" i="2"/>
  <c r="E80" i="6" l="1"/>
  <c r="C80" i="6"/>
  <c r="F80" i="6" s="1"/>
  <c r="G80" i="6" s="1"/>
  <c r="F36" i="2"/>
  <c r="E37" i="2"/>
  <c r="G36" i="2"/>
  <c r="A101" i="6"/>
  <c r="B100" i="6"/>
  <c r="E81" i="6" l="1"/>
  <c r="C81" i="6"/>
  <c r="F81" i="6" s="1"/>
  <c r="G81" i="6" s="1"/>
  <c r="A102" i="6"/>
  <c r="B101" i="6"/>
  <c r="F37" i="2"/>
  <c r="G37" i="2" s="1"/>
  <c r="E38" i="2"/>
  <c r="E82" i="6" l="1"/>
  <c r="C82" i="6"/>
  <c r="F82" i="6" s="1"/>
  <c r="G82" i="6" s="1"/>
  <c r="F38" i="2"/>
  <c r="F39" i="2" s="1"/>
  <c r="G38" i="2"/>
  <c r="G39" i="2" s="1"/>
  <c r="H27" i="2"/>
  <c r="A103" i="6"/>
  <c r="B102" i="6"/>
  <c r="C83" i="6" l="1"/>
  <c r="F83" i="6" s="1"/>
  <c r="E83" i="6"/>
  <c r="G83" i="6"/>
  <c r="I27" i="2"/>
  <c r="H28" i="2"/>
  <c r="J27" i="2"/>
  <c r="A104" i="6"/>
  <c r="B103" i="6"/>
  <c r="E39" i="2"/>
  <c r="A105" i="6" l="1"/>
  <c r="B104" i="6"/>
  <c r="J28" i="2"/>
  <c r="I28" i="2"/>
  <c r="H29" i="2"/>
  <c r="C84" i="6"/>
  <c r="E84" i="6"/>
  <c r="F84" i="6" l="1"/>
  <c r="G84" i="6" s="1"/>
  <c r="I29" i="2"/>
  <c r="H30" i="2"/>
  <c r="J29" i="2"/>
  <c r="A106" i="6"/>
  <c r="B105" i="6"/>
  <c r="A107" i="6" l="1"/>
  <c r="B106" i="6"/>
  <c r="I30" i="2"/>
  <c r="J30" i="2" s="1"/>
  <c r="H31" i="2"/>
  <c r="C85" i="6"/>
  <c r="E85" i="6"/>
  <c r="F85" i="6" l="1"/>
  <c r="G85" i="6" s="1"/>
  <c r="I31" i="2"/>
  <c r="H32" i="2"/>
  <c r="J31" i="2"/>
  <c r="A108" i="6"/>
  <c r="B107" i="6"/>
  <c r="A109" i="6" l="1"/>
  <c r="B108" i="6"/>
  <c r="I32" i="2"/>
  <c r="J32" i="2" s="1"/>
  <c r="H33" i="2"/>
  <c r="E86" i="6"/>
  <c r="C86" i="6"/>
  <c r="F86" i="6" s="1"/>
  <c r="G86" i="6" s="1"/>
  <c r="C87" i="6" l="1"/>
  <c r="E87" i="6"/>
  <c r="I33" i="2"/>
  <c r="H34" i="2"/>
  <c r="J33" i="2"/>
  <c r="A110" i="6"/>
  <c r="B109" i="6"/>
  <c r="A111" i="6" l="1"/>
  <c r="B110" i="6"/>
  <c r="I34" i="2"/>
  <c r="J34" i="2" s="1"/>
  <c r="H35" i="2"/>
  <c r="F87" i="6"/>
  <c r="G87" i="6" s="1"/>
  <c r="C88" i="6" l="1"/>
  <c r="F88" i="6" s="1"/>
  <c r="E88" i="6"/>
  <c r="G88" i="6"/>
  <c r="I35" i="2"/>
  <c r="H36" i="2"/>
  <c r="J35" i="2"/>
  <c r="A112" i="6"/>
  <c r="B111" i="6"/>
  <c r="A113" i="6" l="1"/>
  <c r="B112" i="6"/>
  <c r="I36" i="2"/>
  <c r="J36" i="2" s="1"/>
  <c r="H37" i="2"/>
  <c r="C89" i="6"/>
  <c r="F89" i="6" s="1"/>
  <c r="G89" i="6" s="1"/>
  <c r="E89" i="6"/>
  <c r="E90" i="6" l="1"/>
  <c r="C90" i="6"/>
  <c r="F90" i="6" s="1"/>
  <c r="G90" i="6" s="1"/>
  <c r="A114" i="6"/>
  <c r="B113" i="6"/>
  <c r="I37" i="2"/>
  <c r="H38" i="2"/>
  <c r="J37" i="2"/>
  <c r="C91" i="6" l="1"/>
  <c r="E91" i="6"/>
  <c r="A115" i="6"/>
  <c r="B114" i="6"/>
  <c r="K27" i="2"/>
  <c r="I38" i="2"/>
  <c r="I39" i="2" s="1"/>
  <c r="M27" i="2" l="1"/>
  <c r="L27" i="2"/>
  <c r="K28" i="2"/>
  <c r="J38" i="2"/>
  <c r="J39" i="2" s="1"/>
  <c r="A116" i="6"/>
  <c r="B115" i="6"/>
  <c r="F91" i="6"/>
  <c r="G91" i="6" s="1"/>
  <c r="H39" i="2" l="1"/>
  <c r="E92" i="6"/>
  <c r="C92" i="6"/>
  <c r="F92" i="6" s="1"/>
  <c r="G92" i="6" s="1"/>
  <c r="A117" i="6"/>
  <c r="B116" i="6"/>
  <c r="L28" i="2"/>
  <c r="K29" i="2"/>
  <c r="M28" i="2"/>
  <c r="C93" i="6" l="1"/>
  <c r="E93" i="6"/>
  <c r="A118" i="6"/>
  <c r="B117" i="6"/>
  <c r="L29" i="2"/>
  <c r="M29" i="2" s="1"/>
  <c r="K30" i="2"/>
  <c r="F93" i="6" l="1"/>
  <c r="G93" i="6" s="1"/>
  <c r="L30" i="2"/>
  <c r="K31" i="2"/>
  <c r="M30" i="2"/>
  <c r="A119" i="6"/>
  <c r="B118" i="6"/>
  <c r="A120" i="6" l="1"/>
  <c r="B119" i="6"/>
  <c r="L31" i="2"/>
  <c r="M31" i="2" s="1"/>
  <c r="K32" i="2"/>
  <c r="E94" i="6"/>
  <c r="C94" i="6"/>
  <c r="F94" i="6" s="1"/>
  <c r="G94" i="6" s="1"/>
  <c r="C95" i="6" l="1"/>
  <c r="F95" i="6" s="1"/>
  <c r="G95" i="6" s="1"/>
  <c r="E95" i="6"/>
  <c r="L32" i="2"/>
  <c r="K33" i="2"/>
  <c r="M32" i="2"/>
  <c r="A121" i="6"/>
  <c r="B120" i="6"/>
  <c r="E96" i="6" l="1"/>
  <c r="C96" i="6"/>
  <c r="F96" i="6" s="1"/>
  <c r="G96" i="6" s="1"/>
  <c r="A122" i="6"/>
  <c r="B121" i="6"/>
  <c r="L33" i="2"/>
  <c r="M33" i="2" s="1"/>
  <c r="K34" i="2"/>
  <c r="C97" i="6" l="1"/>
  <c r="F97" i="6" s="1"/>
  <c r="E97" i="6"/>
  <c r="G97" i="6"/>
  <c r="L34" i="2"/>
  <c r="K35" i="2"/>
  <c r="M34" i="2"/>
  <c r="A123" i="6"/>
  <c r="B122" i="6"/>
  <c r="A124" i="6" l="1"/>
  <c r="B123" i="6"/>
  <c r="M35" i="2"/>
  <c r="L35" i="2"/>
  <c r="K36" i="2"/>
  <c r="C98" i="6"/>
  <c r="F98" i="6" s="1"/>
  <c r="E98" i="6"/>
  <c r="G98" i="6"/>
  <c r="C99" i="6" l="1"/>
  <c r="F99" i="6" s="1"/>
  <c r="E99" i="6"/>
  <c r="G99" i="6"/>
  <c r="L36" i="2"/>
  <c r="K37" i="2"/>
  <c r="M36" i="2"/>
  <c r="A125" i="6"/>
  <c r="B124" i="6"/>
  <c r="A126" i="6" l="1"/>
  <c r="B125" i="6"/>
  <c r="M37" i="2"/>
  <c r="L37" i="2"/>
  <c r="K38" i="2"/>
  <c r="C100" i="6"/>
  <c r="E100" i="6"/>
  <c r="F100" i="6" l="1"/>
  <c r="G100" i="6" s="1"/>
  <c r="L38" i="2"/>
  <c r="L39" i="2" s="1"/>
  <c r="M38" i="2"/>
  <c r="M39" i="2" s="1"/>
  <c r="N27" i="2"/>
  <c r="A127" i="6"/>
  <c r="B126" i="6"/>
  <c r="O27" i="2" l="1"/>
  <c r="N28" i="2"/>
  <c r="P27" i="2"/>
  <c r="A128" i="6"/>
  <c r="B127" i="6"/>
  <c r="K39" i="2"/>
  <c r="C101" i="6"/>
  <c r="E101" i="6"/>
  <c r="F101" i="6" l="1"/>
  <c r="G101" i="6" s="1"/>
  <c r="A129" i="6"/>
  <c r="B128" i="6"/>
  <c r="O28" i="2"/>
  <c r="P28" i="2" s="1"/>
  <c r="N29" i="2"/>
  <c r="O29" i="2" l="1"/>
  <c r="N30" i="2"/>
  <c r="P29" i="2"/>
  <c r="A130" i="6"/>
  <c r="B129" i="6"/>
  <c r="C102" i="6"/>
  <c r="E102" i="6"/>
  <c r="F102" i="6" l="1"/>
  <c r="G102" i="6" s="1"/>
  <c r="A131" i="6"/>
  <c r="B130" i="6"/>
  <c r="O30" i="2"/>
  <c r="P30" i="2" s="1"/>
  <c r="N31" i="2"/>
  <c r="O31" i="2" l="1"/>
  <c r="N32" i="2"/>
  <c r="P31" i="2"/>
  <c r="A132" i="6"/>
  <c r="B131" i="6"/>
  <c r="C103" i="6"/>
  <c r="E103" i="6"/>
  <c r="F103" i="6" l="1"/>
  <c r="G103" i="6" s="1"/>
  <c r="A133" i="6"/>
  <c r="B132" i="6"/>
  <c r="O32" i="2"/>
  <c r="P32" i="2" s="1"/>
  <c r="N33" i="2"/>
  <c r="O33" i="2" l="1"/>
  <c r="N34" i="2"/>
  <c r="P33" i="2"/>
  <c r="A134" i="6"/>
  <c r="B133" i="6"/>
  <c r="E104" i="6"/>
  <c r="G104" i="6"/>
  <c r="C104" i="6"/>
  <c r="F104" i="6" s="1"/>
  <c r="C105" i="6" l="1"/>
  <c r="F105" i="6" s="1"/>
  <c r="G105" i="6" s="1"/>
  <c r="E105" i="6"/>
  <c r="A135" i="6"/>
  <c r="B134" i="6"/>
  <c r="O34" i="2"/>
  <c r="P34" i="2" s="1"/>
  <c r="N35" i="2"/>
  <c r="C106" i="6" l="1"/>
  <c r="F106" i="6" s="1"/>
  <c r="E106" i="6"/>
  <c r="G106" i="6"/>
  <c r="O35" i="2"/>
  <c r="N36" i="2"/>
  <c r="P35" i="2"/>
  <c r="A136" i="6"/>
  <c r="B135" i="6"/>
  <c r="A137" i="6" l="1"/>
  <c r="B136" i="6"/>
  <c r="O36" i="2"/>
  <c r="P36" i="2" s="1"/>
  <c r="N37" i="2"/>
  <c r="C107" i="6"/>
  <c r="E107" i="6"/>
  <c r="F107" i="6" l="1"/>
  <c r="G107" i="6" s="1"/>
  <c r="O37" i="2"/>
  <c r="N38" i="2"/>
  <c r="P37" i="2"/>
  <c r="A138" i="6"/>
  <c r="B137" i="6"/>
  <c r="A139" i="6" l="1"/>
  <c r="B138" i="6"/>
  <c r="B42" i="2"/>
  <c r="O38" i="2"/>
  <c r="O39" i="2" s="1"/>
  <c r="E108" i="6"/>
  <c r="C108" i="6"/>
  <c r="F108" i="6" s="1"/>
  <c r="G108" i="6" s="1"/>
  <c r="E109" i="6" l="1"/>
  <c r="C109" i="6"/>
  <c r="F109" i="6" s="1"/>
  <c r="G109" i="6" s="1"/>
  <c r="B43" i="2"/>
  <c r="D42" i="2"/>
  <c r="C42" i="2"/>
  <c r="P38" i="2"/>
  <c r="P39" i="2" s="1"/>
  <c r="A140" i="6"/>
  <c r="B139" i="6"/>
  <c r="E110" i="6" l="1"/>
  <c r="C110" i="6"/>
  <c r="F110" i="6" s="1"/>
  <c r="G110" i="6" s="1"/>
  <c r="N39" i="2"/>
  <c r="A141" i="6"/>
  <c r="B140" i="6"/>
  <c r="B44" i="2"/>
  <c r="D43" i="2"/>
  <c r="C43" i="2"/>
  <c r="E111" i="6" l="1"/>
  <c r="C111" i="6"/>
  <c r="F111" i="6" s="1"/>
  <c r="G111" i="6" s="1"/>
  <c r="B45" i="2"/>
  <c r="D44" i="2"/>
  <c r="C44" i="2"/>
  <c r="A142" i="6"/>
  <c r="B141" i="6"/>
  <c r="C112" i="6" l="1"/>
  <c r="E112" i="6"/>
  <c r="A143" i="6"/>
  <c r="B142" i="6"/>
  <c r="B46" i="2"/>
  <c r="D45" i="2"/>
  <c r="C45" i="2"/>
  <c r="F112" i="6" l="1"/>
  <c r="G112" i="6" s="1"/>
  <c r="B47" i="2"/>
  <c r="D46" i="2"/>
  <c r="C46" i="2"/>
  <c r="A144" i="6"/>
  <c r="B143" i="6"/>
  <c r="B48" i="2" l="1"/>
  <c r="D47" i="2"/>
  <c r="C47" i="2"/>
  <c r="A145" i="6"/>
  <c r="B144" i="6"/>
  <c r="E113" i="6"/>
  <c r="C113" i="6"/>
  <c r="F113" i="6" s="1"/>
  <c r="G113" i="6" s="1"/>
  <c r="E114" i="6" l="1"/>
  <c r="C114" i="6"/>
  <c r="F114" i="6" s="1"/>
  <c r="G114" i="6" s="1"/>
  <c r="A146" i="6"/>
  <c r="B145" i="6"/>
  <c r="B49" i="2"/>
  <c r="D48" i="2"/>
  <c r="C48" i="2"/>
  <c r="E115" i="6" l="1"/>
  <c r="C115" i="6"/>
  <c r="F115" i="6" s="1"/>
  <c r="G115" i="6" s="1"/>
  <c r="B50" i="2"/>
  <c r="D49" i="2"/>
  <c r="C49" i="2"/>
  <c r="A147" i="6"/>
  <c r="B146" i="6"/>
  <c r="C116" i="6" l="1"/>
  <c r="F116" i="6" s="1"/>
  <c r="E116" i="6"/>
  <c r="G116" i="6"/>
  <c r="B51" i="2"/>
  <c r="D50" i="2"/>
  <c r="C50" i="2"/>
  <c r="A148" i="6"/>
  <c r="B147" i="6"/>
  <c r="B52" i="2" l="1"/>
  <c r="D51" i="2"/>
  <c r="C51" i="2"/>
  <c r="A149" i="6"/>
  <c r="B148" i="6"/>
  <c r="E117" i="6"/>
  <c r="C117" i="6"/>
  <c r="F117" i="6" s="1"/>
  <c r="G117" i="6" s="1"/>
  <c r="C118" i="6" l="1"/>
  <c r="F118" i="6" s="1"/>
  <c r="G118" i="6" s="1"/>
  <c r="E118" i="6"/>
  <c r="A150" i="6"/>
  <c r="B149" i="6"/>
  <c r="B53" i="2"/>
  <c r="D52" i="2"/>
  <c r="C52" i="2"/>
  <c r="E119" i="6" l="1"/>
  <c r="C119" i="6"/>
  <c r="F119" i="6" s="1"/>
  <c r="G119" i="6" s="1"/>
  <c r="E42" i="2"/>
  <c r="C53" i="2"/>
  <c r="C54" i="2" s="1"/>
  <c r="D53" i="2"/>
  <c r="D54" i="2" s="1"/>
  <c r="A151" i="6"/>
  <c r="B150" i="6"/>
  <c r="C120" i="6" l="1"/>
  <c r="E120" i="6"/>
  <c r="B54" i="2"/>
  <c r="G42" i="2"/>
  <c r="E43" i="2"/>
  <c r="F42" i="2"/>
  <c r="A152" i="6"/>
  <c r="B151" i="6"/>
  <c r="F120" i="6" l="1"/>
  <c r="G120" i="6" s="1"/>
  <c r="A153" i="6"/>
  <c r="B152" i="6"/>
  <c r="G43" i="2"/>
  <c r="E44" i="2"/>
  <c r="F43" i="2"/>
  <c r="G44" i="2" l="1"/>
  <c r="F44" i="2"/>
  <c r="E45" i="2"/>
  <c r="E121" i="6"/>
  <c r="C121" i="6"/>
  <c r="A154" i="6"/>
  <c r="B153" i="6"/>
  <c r="A155" i="6" l="1"/>
  <c r="B154" i="6"/>
  <c r="F121" i="6"/>
  <c r="G121" i="6" s="1"/>
  <c r="G45" i="2"/>
  <c r="E46" i="2"/>
  <c r="F45" i="2"/>
  <c r="G46" i="2" l="1"/>
  <c r="F46" i="2"/>
  <c r="E47" i="2"/>
  <c r="C122" i="6"/>
  <c r="E122" i="6"/>
  <c r="A156" i="6"/>
  <c r="B155" i="6"/>
  <c r="F122" i="6" l="1"/>
  <c r="G122" i="6" s="1"/>
  <c r="A157" i="6"/>
  <c r="B156" i="6"/>
  <c r="G47" i="2"/>
  <c r="E48" i="2"/>
  <c r="F47" i="2"/>
  <c r="G48" i="2" l="1"/>
  <c r="F48" i="2"/>
  <c r="E49" i="2"/>
  <c r="A158" i="6"/>
  <c r="B157" i="6"/>
  <c r="C123" i="6"/>
  <c r="E123" i="6"/>
  <c r="F123" i="6" l="1"/>
  <c r="G123" i="6" s="1"/>
  <c r="A159" i="6"/>
  <c r="B158" i="6"/>
  <c r="G49" i="2"/>
  <c r="E50" i="2"/>
  <c r="F49" i="2"/>
  <c r="A160" i="6" l="1"/>
  <c r="B159" i="6"/>
  <c r="G50" i="2"/>
  <c r="F50" i="2"/>
  <c r="E51" i="2"/>
  <c r="E124" i="6"/>
  <c r="C124" i="6"/>
  <c r="F124" i="6" s="1"/>
  <c r="G124" i="6" s="1"/>
  <c r="C125" i="6" l="1"/>
  <c r="F125" i="6" s="1"/>
  <c r="E125" i="6"/>
  <c r="G125" i="6"/>
  <c r="G51" i="2"/>
  <c r="E52" i="2"/>
  <c r="F51" i="2"/>
  <c r="A161" i="6"/>
  <c r="B160" i="6"/>
  <c r="A162" i="6" l="1"/>
  <c r="B161" i="6"/>
  <c r="G52" i="2"/>
  <c r="F52" i="2"/>
  <c r="E53" i="2"/>
  <c r="E126" i="6"/>
  <c r="C126" i="6"/>
  <c r="F126" i="6" s="1"/>
  <c r="G126" i="6" s="1"/>
  <c r="C127" i="6" l="1"/>
  <c r="E127" i="6"/>
  <c r="G53" i="2"/>
  <c r="G54" i="2" s="1"/>
  <c r="H42" i="2"/>
  <c r="F53" i="2"/>
  <c r="F54" i="2" s="1"/>
  <c r="A163" i="6"/>
  <c r="B162" i="6"/>
  <c r="E54" i="2" l="1"/>
  <c r="F127" i="6"/>
  <c r="G127" i="6" s="1"/>
  <c r="A164" i="6"/>
  <c r="B163" i="6"/>
  <c r="H43" i="2"/>
  <c r="I42" i="2"/>
  <c r="J42" i="2"/>
  <c r="H44" i="2" l="1"/>
  <c r="J43" i="2"/>
  <c r="I43" i="2"/>
  <c r="A165" i="6"/>
  <c r="B164" i="6"/>
  <c r="E128" i="6"/>
  <c r="C128" i="6"/>
  <c r="F128" i="6" s="1"/>
  <c r="G128" i="6" s="1"/>
  <c r="C129" i="6" l="1"/>
  <c r="E129" i="6"/>
  <c r="H45" i="2"/>
  <c r="J44" i="2"/>
  <c r="I44" i="2"/>
  <c r="A166" i="6"/>
  <c r="B165" i="6"/>
  <c r="A167" i="6" l="1"/>
  <c r="B166" i="6"/>
  <c r="F129" i="6"/>
  <c r="G129" i="6" s="1"/>
  <c r="H46" i="2"/>
  <c r="J45" i="2"/>
  <c r="I45" i="2"/>
  <c r="H47" i="2" l="1"/>
  <c r="J46" i="2"/>
  <c r="I46" i="2"/>
  <c r="E130" i="6"/>
  <c r="G130" i="6"/>
  <c r="C130" i="6"/>
  <c r="F130" i="6" s="1"/>
  <c r="A168" i="6"/>
  <c r="B167" i="6"/>
  <c r="A169" i="6" l="1"/>
  <c r="B168" i="6"/>
  <c r="C131" i="6"/>
  <c r="F131" i="6" s="1"/>
  <c r="G131" i="6" s="1"/>
  <c r="E131" i="6"/>
  <c r="H48" i="2"/>
  <c r="J47" i="2"/>
  <c r="I47" i="2"/>
  <c r="C132" i="6" l="1"/>
  <c r="F132" i="6" s="1"/>
  <c r="E132" i="6"/>
  <c r="G132" i="6"/>
  <c r="H49" i="2"/>
  <c r="J48" i="2"/>
  <c r="I48" i="2"/>
  <c r="A170" i="6"/>
  <c r="B169" i="6"/>
  <c r="A171" i="6" l="1"/>
  <c r="B170" i="6"/>
  <c r="H50" i="2"/>
  <c r="J49" i="2"/>
  <c r="I49" i="2"/>
  <c r="C133" i="6"/>
  <c r="F133" i="6" s="1"/>
  <c r="G133" i="6" s="1"/>
  <c r="E133" i="6"/>
  <c r="E134" i="6" l="1"/>
  <c r="C134" i="6"/>
  <c r="F134" i="6" s="1"/>
  <c r="G134" i="6" s="1"/>
  <c r="H51" i="2"/>
  <c r="J50" i="2"/>
  <c r="I50" i="2"/>
  <c r="A172" i="6"/>
  <c r="B171" i="6"/>
  <c r="C135" i="6" l="1"/>
  <c r="F135" i="6" s="1"/>
  <c r="G135" i="6" s="1"/>
  <c r="E135" i="6"/>
  <c r="A173" i="6"/>
  <c r="B172" i="6"/>
  <c r="H52" i="2"/>
  <c r="J51" i="2"/>
  <c r="I51" i="2"/>
  <c r="E136" i="6" l="1"/>
  <c r="C136" i="6"/>
  <c r="F136" i="6" s="1"/>
  <c r="G136" i="6" s="1"/>
  <c r="H53" i="2"/>
  <c r="J52" i="2"/>
  <c r="I52" i="2"/>
  <c r="A174" i="6"/>
  <c r="B173" i="6"/>
  <c r="C137" i="6" l="1"/>
  <c r="E137" i="6"/>
  <c r="J53" i="2"/>
  <c r="J54" i="2" s="1"/>
  <c r="I53" i="2"/>
  <c r="I54" i="2" s="1"/>
  <c r="K42" i="2"/>
  <c r="A175" i="6"/>
  <c r="B174" i="6"/>
  <c r="A176" i="6" l="1"/>
  <c r="B175" i="6"/>
  <c r="M42" i="2"/>
  <c r="K43" i="2"/>
  <c r="L42" i="2"/>
  <c r="H54" i="2"/>
  <c r="F137" i="6"/>
  <c r="G137" i="6" s="1"/>
  <c r="E138" i="6" l="1"/>
  <c r="C138" i="6"/>
  <c r="F138" i="6" s="1"/>
  <c r="G138" i="6" s="1"/>
  <c r="M43" i="2"/>
  <c r="K44" i="2"/>
  <c r="L43" i="2"/>
  <c r="A177" i="6"/>
  <c r="B176" i="6"/>
  <c r="C139" i="6" l="1"/>
  <c r="E139" i="6"/>
  <c r="A178" i="6"/>
  <c r="B177" i="6"/>
  <c r="M44" i="2"/>
  <c r="K45" i="2"/>
  <c r="L44" i="2"/>
  <c r="M45" i="2" l="1"/>
  <c r="K46" i="2"/>
  <c r="L45" i="2"/>
  <c r="A179" i="6"/>
  <c r="B178" i="6"/>
  <c r="F139" i="6"/>
  <c r="G139" i="6" s="1"/>
  <c r="C140" i="6" l="1"/>
  <c r="E140" i="6"/>
  <c r="A180" i="6"/>
  <c r="B179" i="6"/>
  <c r="M46" i="2"/>
  <c r="K47" i="2"/>
  <c r="L46" i="2"/>
  <c r="M47" i="2" l="1"/>
  <c r="K48" i="2"/>
  <c r="L47" i="2"/>
  <c r="F140" i="6"/>
  <c r="G140" i="6" s="1"/>
  <c r="A181" i="6"/>
  <c r="B180" i="6"/>
  <c r="M48" i="2" l="1"/>
  <c r="K49" i="2"/>
  <c r="L48" i="2"/>
  <c r="A182" i="6"/>
  <c r="B181" i="6"/>
  <c r="C141" i="6"/>
  <c r="F141" i="6" s="1"/>
  <c r="G141" i="6" s="1"/>
  <c r="E141" i="6"/>
  <c r="E142" i="6" l="1"/>
  <c r="C142" i="6"/>
  <c r="F142" i="6" s="1"/>
  <c r="G142" i="6" s="1"/>
  <c r="A183" i="6"/>
  <c r="B182" i="6"/>
  <c r="M49" i="2"/>
  <c r="K50" i="2"/>
  <c r="L49" i="2"/>
  <c r="C143" i="6" l="1"/>
  <c r="E143" i="6"/>
  <c r="M50" i="2"/>
  <c r="K51" i="2"/>
  <c r="L50" i="2"/>
  <c r="A184" i="6"/>
  <c r="B183" i="6"/>
  <c r="F143" i="6" l="1"/>
  <c r="G143" i="6" s="1"/>
  <c r="A185" i="6"/>
  <c r="B184" i="6"/>
  <c r="M51" i="2"/>
  <c r="K52" i="2"/>
  <c r="L51" i="2"/>
  <c r="A186" i="6" l="1"/>
  <c r="B185" i="6"/>
  <c r="M52" i="2"/>
  <c r="K53" i="2"/>
  <c r="L52" i="2"/>
  <c r="C144" i="6"/>
  <c r="F144" i="6" s="1"/>
  <c r="G144" i="6" s="1"/>
  <c r="E144" i="6"/>
  <c r="C145" i="6" l="1"/>
  <c r="F145" i="6" s="1"/>
  <c r="E145" i="6"/>
  <c r="G145" i="6"/>
  <c r="M53" i="2"/>
  <c r="M54" i="2" s="1"/>
  <c r="N42" i="2"/>
  <c r="L53" i="2"/>
  <c r="L54" i="2" s="1"/>
  <c r="A187" i="6"/>
  <c r="B186" i="6"/>
  <c r="K54" i="2" l="1"/>
  <c r="A188" i="6"/>
  <c r="B187" i="6"/>
  <c r="N43" i="2"/>
  <c r="P42" i="2"/>
  <c r="O42" i="2"/>
  <c r="C146" i="6"/>
  <c r="F146" i="6" s="1"/>
  <c r="E146" i="6"/>
  <c r="G146" i="6"/>
  <c r="E147" i="6" l="1"/>
  <c r="G147" i="6"/>
  <c r="C147" i="6"/>
  <c r="F147" i="6" s="1"/>
  <c r="N44" i="2"/>
  <c r="O43" i="2"/>
  <c r="P43" i="2"/>
  <c r="A189" i="6"/>
  <c r="B188" i="6"/>
  <c r="P44" i="2" l="1"/>
  <c r="N45" i="2"/>
  <c r="O44" i="2"/>
  <c r="E148" i="6"/>
  <c r="C148" i="6"/>
  <c r="F148" i="6" s="1"/>
  <c r="G148" i="6" s="1"/>
  <c r="A190" i="6"/>
  <c r="B189" i="6"/>
  <c r="C149" i="6" l="1"/>
  <c r="F149" i="6" s="1"/>
  <c r="E149" i="6"/>
  <c r="G149" i="6"/>
  <c r="P45" i="2"/>
  <c r="O45" i="2"/>
  <c r="N46" i="2"/>
  <c r="A191" i="6"/>
  <c r="B190" i="6"/>
  <c r="A192" i="6" l="1"/>
  <c r="B191" i="6"/>
  <c r="P46" i="2"/>
  <c r="N47" i="2"/>
  <c r="O46" i="2"/>
  <c r="C150" i="6"/>
  <c r="E150" i="6"/>
  <c r="F150" i="6" l="1"/>
  <c r="G150" i="6" s="1"/>
  <c r="P47" i="2"/>
  <c r="O47" i="2"/>
  <c r="N48" i="2"/>
  <c r="A193" i="6"/>
  <c r="B192" i="6"/>
  <c r="P48" i="2" l="1"/>
  <c r="N49" i="2"/>
  <c r="O48" i="2"/>
  <c r="A194" i="6"/>
  <c r="B193" i="6"/>
  <c r="C151" i="6"/>
  <c r="E151" i="6"/>
  <c r="F151" i="6" l="1"/>
  <c r="G151" i="6" s="1"/>
  <c r="A195" i="6"/>
  <c r="B194" i="6"/>
  <c r="P49" i="2"/>
  <c r="O49" i="2"/>
  <c r="N50" i="2"/>
  <c r="P50" i="2" l="1"/>
  <c r="N51" i="2"/>
  <c r="O50" i="2"/>
  <c r="A196" i="6"/>
  <c r="B195" i="6"/>
  <c r="E152" i="6"/>
  <c r="G152" i="6"/>
  <c r="C152" i="6"/>
  <c r="F152" i="6" s="1"/>
  <c r="C153" i="6" l="1"/>
  <c r="E153" i="6"/>
  <c r="A197" i="6"/>
  <c r="B196" i="6"/>
  <c r="P51" i="2"/>
  <c r="O51" i="2"/>
  <c r="N52" i="2"/>
  <c r="P52" i="2" l="1"/>
  <c r="N53" i="2"/>
  <c r="O52" i="2"/>
  <c r="A198" i="6"/>
  <c r="B197" i="6"/>
  <c r="F153" i="6"/>
  <c r="G153" i="6" s="1"/>
  <c r="E154" i="6" l="1"/>
  <c r="C154" i="6"/>
  <c r="F154" i="6" s="1"/>
  <c r="G154" i="6" s="1"/>
  <c r="A199" i="6"/>
  <c r="B198" i="6"/>
  <c r="P53" i="2"/>
  <c r="P54" i="2" s="1"/>
  <c r="B57" i="2"/>
  <c r="O53" i="2"/>
  <c r="O54" i="2" s="1"/>
  <c r="C155" i="6" l="1"/>
  <c r="F155" i="6" s="1"/>
  <c r="G155" i="6" s="1"/>
  <c r="E155" i="6"/>
  <c r="N54" i="2"/>
  <c r="A200" i="6"/>
  <c r="B199" i="6"/>
  <c r="B58" i="2"/>
  <c r="D57" i="2"/>
  <c r="C57" i="2"/>
  <c r="E156" i="6" l="1"/>
  <c r="C156" i="6"/>
  <c r="F156" i="6" s="1"/>
  <c r="G156" i="6" s="1"/>
  <c r="B59" i="2"/>
  <c r="D58" i="2"/>
  <c r="C58" i="2"/>
  <c r="A201" i="6"/>
  <c r="B200" i="6"/>
  <c r="C157" i="6" l="1"/>
  <c r="F157" i="6" s="1"/>
  <c r="G157" i="6" s="1"/>
  <c r="E157" i="6"/>
  <c r="B60" i="2"/>
  <c r="C59" i="2"/>
  <c r="D59" i="2"/>
  <c r="A202" i="6"/>
  <c r="B201" i="6"/>
  <c r="C158" i="6" l="1"/>
  <c r="E158" i="6"/>
  <c r="B61" i="2"/>
  <c r="D60" i="2"/>
  <c r="C60" i="2"/>
  <c r="A203" i="6"/>
  <c r="B202" i="6"/>
  <c r="A204" i="6" l="1"/>
  <c r="B203" i="6"/>
  <c r="F158" i="6"/>
  <c r="G158" i="6" s="1"/>
  <c r="B62" i="2"/>
  <c r="C61" i="2"/>
  <c r="D61" i="2"/>
  <c r="C159" i="6" l="1"/>
  <c r="F159" i="6" s="1"/>
  <c r="G159" i="6" s="1"/>
  <c r="E159" i="6"/>
  <c r="A205" i="6"/>
  <c r="B204" i="6"/>
  <c r="B63" i="2"/>
  <c r="D62" i="2"/>
  <c r="C62" i="2"/>
  <c r="E160" i="6" l="1"/>
  <c r="C160" i="6"/>
  <c r="B64" i="2"/>
  <c r="C63" i="2"/>
  <c r="D63" i="2"/>
  <c r="A206" i="6"/>
  <c r="B205" i="6"/>
  <c r="B65" i="2" l="1"/>
  <c r="D64" i="2"/>
  <c r="C64" i="2"/>
  <c r="F160" i="6"/>
  <c r="G160" i="6" s="1"/>
  <c r="A207" i="6"/>
  <c r="B206" i="6"/>
  <c r="C161" i="6" l="1"/>
  <c r="F161" i="6" s="1"/>
  <c r="E161" i="6"/>
  <c r="G161" i="6"/>
  <c r="A208" i="6"/>
  <c r="B207" i="6"/>
  <c r="B66" i="2"/>
  <c r="C65" i="2"/>
  <c r="D65" i="2"/>
  <c r="E162" i="6" l="1"/>
  <c r="C162" i="6"/>
  <c r="F162" i="6" s="1"/>
  <c r="G162" i="6" s="1"/>
  <c r="B67" i="2"/>
  <c r="D66" i="2"/>
  <c r="C66" i="2"/>
  <c r="A209" i="6"/>
  <c r="B208" i="6"/>
  <c r="C163" i="6" l="1"/>
  <c r="E163" i="6"/>
  <c r="B68" i="2"/>
  <c r="C67" i="2"/>
  <c r="D67" i="2"/>
  <c r="A210" i="6"/>
  <c r="B209" i="6"/>
  <c r="D68" i="2" l="1"/>
  <c r="D69" i="2" s="1"/>
  <c r="E57" i="2"/>
  <c r="C68" i="2"/>
  <c r="C69" i="2" s="1"/>
  <c r="F163" i="6"/>
  <c r="G163" i="6" s="1"/>
  <c r="A211" i="6"/>
  <c r="B210" i="6"/>
  <c r="E164" i="6" l="1"/>
  <c r="C164" i="6"/>
  <c r="F164" i="6" s="1"/>
  <c r="G164" i="6" s="1"/>
  <c r="G57" i="2"/>
  <c r="F57" i="2"/>
  <c r="E58" i="2"/>
  <c r="A212" i="6"/>
  <c r="B211" i="6"/>
  <c r="B69" i="2"/>
  <c r="C165" i="6" l="1"/>
  <c r="E165" i="6"/>
  <c r="A213" i="6"/>
  <c r="B212" i="6"/>
  <c r="G58" i="2"/>
  <c r="F58" i="2"/>
  <c r="E59" i="2"/>
  <c r="G59" i="2" l="1"/>
  <c r="E60" i="2"/>
  <c r="F59" i="2"/>
  <c r="A214" i="6"/>
  <c r="B213" i="6"/>
  <c r="F165" i="6"/>
  <c r="G165" i="6" s="1"/>
  <c r="A215" i="6" l="1"/>
  <c r="B214" i="6"/>
  <c r="E166" i="6"/>
  <c r="C166" i="6"/>
  <c r="F166" i="6" s="1"/>
  <c r="G166" i="6" s="1"/>
  <c r="G60" i="2"/>
  <c r="F60" i="2"/>
  <c r="E61" i="2"/>
  <c r="C167" i="6" l="1"/>
  <c r="E167" i="6"/>
  <c r="G61" i="2"/>
  <c r="E62" i="2"/>
  <c r="F61" i="2"/>
  <c r="A216" i="6"/>
  <c r="B215" i="6"/>
  <c r="F167" i="6" l="1"/>
  <c r="G167" i="6" s="1"/>
  <c r="A217" i="6"/>
  <c r="B216" i="6"/>
  <c r="G62" i="2"/>
  <c r="F62" i="2"/>
  <c r="E63" i="2"/>
  <c r="G63" i="2" l="1"/>
  <c r="E64" i="2"/>
  <c r="F63" i="2"/>
  <c r="A218" i="6"/>
  <c r="B217" i="6"/>
  <c r="E168" i="6"/>
  <c r="G168" i="6"/>
  <c r="C168" i="6"/>
  <c r="F168" i="6" s="1"/>
  <c r="C169" i="6" l="1"/>
  <c r="F169" i="6" s="1"/>
  <c r="G169" i="6" s="1"/>
  <c r="E169" i="6"/>
  <c r="A219" i="6"/>
  <c r="B218" i="6"/>
  <c r="G64" i="2"/>
  <c r="F64" i="2"/>
  <c r="E65" i="2"/>
  <c r="E170" i="6" l="1"/>
  <c r="C170" i="6"/>
  <c r="F170" i="6" s="1"/>
  <c r="G170" i="6" s="1"/>
  <c r="G65" i="2"/>
  <c r="E66" i="2"/>
  <c r="F65" i="2"/>
  <c r="A220" i="6"/>
  <c r="B219" i="6"/>
  <c r="C171" i="6" l="1"/>
  <c r="E171" i="6"/>
  <c r="G66" i="2"/>
  <c r="F66" i="2"/>
  <c r="E67" i="2"/>
  <c r="A221" i="6"/>
  <c r="B220" i="6"/>
  <c r="A222" i="6" l="1"/>
  <c r="B221" i="6"/>
  <c r="G67" i="2"/>
  <c r="E68" i="2"/>
  <c r="F67" i="2"/>
  <c r="F171" i="6"/>
  <c r="G171" i="6" s="1"/>
  <c r="E172" i="6" l="1"/>
  <c r="C172" i="6"/>
  <c r="F172" i="6" s="1"/>
  <c r="G172" i="6" s="1"/>
  <c r="G68" i="2"/>
  <c r="G69" i="2" s="1"/>
  <c r="H57" i="2"/>
  <c r="F68" i="2"/>
  <c r="F69" i="2" s="1"/>
  <c r="A223" i="6"/>
  <c r="B222" i="6"/>
  <c r="E173" i="6" l="1"/>
  <c r="C173" i="6"/>
  <c r="F173" i="6" s="1"/>
  <c r="G173" i="6" s="1"/>
  <c r="A224" i="6"/>
  <c r="B223" i="6"/>
  <c r="E69" i="2"/>
  <c r="H58" i="2"/>
  <c r="J57" i="2"/>
  <c r="I57" i="2"/>
  <c r="E174" i="6" l="1"/>
  <c r="C174" i="6"/>
  <c r="F174" i="6" s="1"/>
  <c r="G174" i="6" s="1"/>
  <c r="H59" i="2"/>
  <c r="J58" i="2"/>
  <c r="I58" i="2"/>
  <c r="A225" i="6"/>
  <c r="B224" i="6"/>
  <c r="C175" i="6" l="1"/>
  <c r="E175" i="6"/>
  <c r="H60" i="2"/>
  <c r="I59" i="2"/>
  <c r="J59" i="2"/>
  <c r="A226" i="6"/>
  <c r="B225" i="6"/>
  <c r="A227" i="6" l="1"/>
  <c r="B226" i="6"/>
  <c r="F175" i="6"/>
  <c r="G175" i="6" s="1"/>
  <c r="H61" i="2"/>
  <c r="J60" i="2"/>
  <c r="I60" i="2"/>
  <c r="H62" i="2" l="1"/>
  <c r="I61" i="2"/>
  <c r="J61" i="2"/>
  <c r="C176" i="6"/>
  <c r="F176" i="6" s="1"/>
  <c r="G176" i="6" s="1"/>
  <c r="E176" i="6"/>
  <c r="A228" i="6"/>
  <c r="B227" i="6"/>
  <c r="C177" i="6" l="1"/>
  <c r="E177" i="6"/>
  <c r="A229" i="6"/>
  <c r="B228" i="6"/>
  <c r="H63" i="2"/>
  <c r="J62" i="2"/>
  <c r="I62" i="2"/>
  <c r="H64" i="2" l="1"/>
  <c r="I63" i="2"/>
  <c r="J63" i="2"/>
  <c r="A230" i="6"/>
  <c r="B229" i="6"/>
  <c r="F177" i="6"/>
  <c r="G177" i="6" s="1"/>
  <c r="E178" i="6" l="1"/>
  <c r="C178" i="6"/>
  <c r="F178" i="6" s="1"/>
  <c r="G178" i="6" s="1"/>
  <c r="A231" i="6"/>
  <c r="B230" i="6"/>
  <c r="H65" i="2"/>
  <c r="J64" i="2"/>
  <c r="I64" i="2"/>
  <c r="C179" i="6" l="1"/>
  <c r="E179" i="6"/>
  <c r="H66" i="2"/>
  <c r="I65" i="2"/>
  <c r="J65" i="2"/>
  <c r="A232" i="6"/>
  <c r="B231" i="6"/>
  <c r="H67" i="2" l="1"/>
  <c r="J66" i="2"/>
  <c r="I66" i="2"/>
  <c r="A233" i="6"/>
  <c r="B232" i="6"/>
  <c r="F179" i="6"/>
  <c r="G179" i="6" s="1"/>
  <c r="E180" i="6" l="1"/>
  <c r="C180" i="6"/>
  <c r="F180" i="6" s="1"/>
  <c r="G180" i="6" s="1"/>
  <c r="A234" i="6"/>
  <c r="B233" i="6"/>
  <c r="H68" i="2"/>
  <c r="I67" i="2"/>
  <c r="J67" i="2"/>
  <c r="C181" i="6" l="1"/>
  <c r="E181" i="6"/>
  <c r="J68" i="2"/>
  <c r="J69" i="2" s="1"/>
  <c r="K57" i="2"/>
  <c r="I68" i="2"/>
  <c r="I69" i="2" s="1"/>
  <c r="A235" i="6"/>
  <c r="B234" i="6"/>
  <c r="H69" i="2" l="1"/>
  <c r="F181" i="6"/>
  <c r="G181" i="6" s="1"/>
  <c r="A236" i="6"/>
  <c r="B235" i="6"/>
  <c r="M57" i="2"/>
  <c r="L57" i="2"/>
  <c r="K58" i="2"/>
  <c r="M58" i="2" l="1"/>
  <c r="L58" i="2"/>
  <c r="K59" i="2"/>
  <c r="A237" i="6"/>
  <c r="B236" i="6"/>
  <c r="C182" i="6"/>
  <c r="E182" i="6"/>
  <c r="F182" i="6" l="1"/>
  <c r="G182" i="6" s="1"/>
  <c r="A238" i="6"/>
  <c r="B237" i="6"/>
  <c r="M59" i="2"/>
  <c r="K60" i="2"/>
  <c r="L59" i="2"/>
  <c r="M60" i="2" l="1"/>
  <c r="L60" i="2"/>
  <c r="K61" i="2"/>
  <c r="C183" i="6"/>
  <c r="E183" i="6"/>
  <c r="A239" i="6"/>
  <c r="B238" i="6"/>
  <c r="F183" i="6" l="1"/>
  <c r="G183" i="6" s="1"/>
  <c r="A240" i="6"/>
  <c r="B239" i="6"/>
  <c r="M61" i="2"/>
  <c r="K62" i="2"/>
  <c r="L61" i="2"/>
  <c r="M62" i="2" l="1"/>
  <c r="L62" i="2"/>
  <c r="K63" i="2"/>
  <c r="C184" i="6"/>
  <c r="E184" i="6"/>
  <c r="A241" i="6"/>
  <c r="B240" i="6"/>
  <c r="F184" i="6" l="1"/>
  <c r="G184" i="6" s="1"/>
  <c r="A242" i="6"/>
  <c r="B241" i="6"/>
  <c r="M63" i="2"/>
  <c r="K64" i="2"/>
  <c r="L63" i="2"/>
  <c r="M64" i="2" l="1"/>
  <c r="L64" i="2"/>
  <c r="K65" i="2"/>
  <c r="A243" i="6"/>
  <c r="B242" i="6"/>
  <c r="E185" i="6"/>
  <c r="G185" i="6"/>
  <c r="C185" i="6"/>
  <c r="F185" i="6" s="1"/>
  <c r="A244" i="6" l="1"/>
  <c r="B243" i="6"/>
  <c r="E186" i="6"/>
  <c r="C186" i="6"/>
  <c r="F186" i="6" s="1"/>
  <c r="G186" i="6" s="1"/>
  <c r="M65" i="2"/>
  <c r="K66" i="2"/>
  <c r="L65" i="2"/>
  <c r="C187" i="6" l="1"/>
  <c r="F187" i="6" s="1"/>
  <c r="E187" i="6"/>
  <c r="G187" i="6"/>
  <c r="M66" i="2"/>
  <c r="L66" i="2"/>
  <c r="K67" i="2"/>
  <c r="A245" i="6"/>
  <c r="B244" i="6"/>
  <c r="A246" i="6" l="1"/>
  <c r="B245" i="6"/>
  <c r="M67" i="2"/>
  <c r="K68" i="2"/>
  <c r="L67" i="2"/>
  <c r="E188" i="6"/>
  <c r="C188" i="6"/>
  <c r="F188" i="6" s="1"/>
  <c r="G188" i="6" s="1"/>
  <c r="C189" i="6" l="1"/>
  <c r="F189" i="6" s="1"/>
  <c r="E189" i="6"/>
  <c r="G189" i="6"/>
  <c r="M68" i="2"/>
  <c r="M69" i="2" s="1"/>
  <c r="N57" i="2"/>
  <c r="L68" i="2"/>
  <c r="L69" i="2" s="1"/>
  <c r="A247" i="6"/>
  <c r="B246" i="6"/>
  <c r="K69" i="2" l="1"/>
  <c r="A248" i="6"/>
  <c r="B247" i="6"/>
  <c r="N58" i="2"/>
  <c r="P57" i="2"/>
  <c r="O57" i="2"/>
  <c r="E190" i="6"/>
  <c r="C190" i="6"/>
  <c r="F190" i="6" s="1"/>
  <c r="G190" i="6" s="1"/>
  <c r="C191" i="6" l="1"/>
  <c r="F191" i="6" s="1"/>
  <c r="E191" i="6"/>
  <c r="G191" i="6"/>
  <c r="N59" i="2"/>
  <c r="P58" i="2"/>
  <c r="O58" i="2"/>
  <c r="A249" i="6"/>
  <c r="B248" i="6"/>
  <c r="N60" i="2" l="1"/>
  <c r="O59" i="2"/>
  <c r="P59" i="2"/>
  <c r="A250" i="6"/>
  <c r="B249" i="6"/>
  <c r="E192" i="6"/>
  <c r="C192" i="6"/>
  <c r="F192" i="6" s="1"/>
  <c r="G192" i="6" s="1"/>
  <c r="C193" i="6" l="1"/>
  <c r="E193" i="6"/>
  <c r="A251" i="6"/>
  <c r="B250" i="6"/>
  <c r="N61" i="2"/>
  <c r="P60" i="2"/>
  <c r="O60" i="2"/>
  <c r="N62" i="2" l="1"/>
  <c r="O61" i="2"/>
  <c r="P61" i="2"/>
  <c r="A252" i="6"/>
  <c r="B251" i="6"/>
  <c r="F193" i="6"/>
  <c r="G193" i="6" s="1"/>
  <c r="A253" i="6" l="1"/>
  <c r="B252" i="6"/>
  <c r="N63" i="2"/>
  <c r="P62" i="2"/>
  <c r="O62" i="2"/>
  <c r="C194" i="6"/>
  <c r="F194" i="6" s="1"/>
  <c r="G194" i="6" s="1"/>
  <c r="E194" i="6"/>
  <c r="C195" i="6" l="1"/>
  <c r="E195" i="6"/>
  <c r="N64" i="2"/>
  <c r="O63" i="2"/>
  <c r="P63" i="2"/>
  <c r="A254" i="6"/>
  <c r="B253" i="6"/>
  <c r="N65" i="2" l="1"/>
  <c r="P64" i="2"/>
  <c r="O64" i="2"/>
  <c r="F195" i="6"/>
  <c r="G195" i="6" s="1"/>
  <c r="A255" i="6"/>
  <c r="B254" i="6"/>
  <c r="C196" i="6" l="1"/>
  <c r="F196" i="6" s="1"/>
  <c r="G196" i="6" s="1"/>
  <c r="E196" i="6"/>
  <c r="A256" i="6"/>
  <c r="B255" i="6"/>
  <c r="N66" i="2"/>
  <c r="O65" i="2"/>
  <c r="P65" i="2"/>
  <c r="C197" i="6" l="1"/>
  <c r="E197" i="6"/>
  <c r="N67" i="2"/>
  <c r="P66" i="2"/>
  <c r="O66" i="2"/>
  <c r="A257" i="6"/>
  <c r="B256" i="6"/>
  <c r="N68" i="2" l="1"/>
  <c r="O67" i="2"/>
  <c r="P67" i="2"/>
  <c r="F197" i="6"/>
  <c r="G197" i="6" s="1"/>
  <c r="A258" i="6"/>
  <c r="B257" i="6"/>
  <c r="A259" i="6" l="1"/>
  <c r="B258" i="6"/>
  <c r="E198" i="6"/>
  <c r="C198" i="6"/>
  <c r="F198" i="6" s="1"/>
  <c r="G198" i="6" s="1"/>
  <c r="P68" i="2"/>
  <c r="P69" i="2" s="1"/>
  <c r="O68" i="2"/>
  <c r="O69" i="2" s="1"/>
  <c r="C199" i="6" l="1"/>
  <c r="E199" i="6"/>
  <c r="N69" i="2"/>
  <c r="O3" i="2"/>
  <c r="O4" i="2" s="1"/>
  <c r="C259" i="6"/>
  <c r="G259" i="6"/>
  <c r="E259" i="6"/>
  <c r="F259" i="6"/>
  <c r="A260" i="6"/>
  <c r="B259" i="6"/>
  <c r="E260" i="6" l="1"/>
  <c r="F260" i="6"/>
  <c r="A261" i="6"/>
  <c r="C260" i="6"/>
  <c r="G260" i="6"/>
  <c r="B260" i="6"/>
  <c r="F199" i="6"/>
  <c r="G199" i="6" s="1"/>
  <c r="C200" i="6" l="1"/>
  <c r="F200" i="6" s="1"/>
  <c r="E200" i="6"/>
  <c r="G200" i="6"/>
  <c r="C261" i="6"/>
  <c r="G261" i="6"/>
  <c r="E261" i="6"/>
  <c r="F261" i="6"/>
  <c r="A262" i="6"/>
  <c r="B261" i="6"/>
  <c r="C201" i="6" l="1"/>
  <c r="F201" i="6" s="1"/>
  <c r="G201" i="6" s="1"/>
  <c r="E201" i="6"/>
  <c r="E262" i="6"/>
  <c r="F262" i="6"/>
  <c r="A263" i="6"/>
  <c r="C262" i="6"/>
  <c r="G262" i="6"/>
  <c r="B262" i="6"/>
  <c r="E202" i="6" l="1"/>
  <c r="C202" i="6"/>
  <c r="F202" i="6" s="1"/>
  <c r="G202" i="6" s="1"/>
  <c r="C263" i="6"/>
  <c r="G263" i="6"/>
  <c r="E263" i="6"/>
  <c r="F263" i="6"/>
  <c r="A264" i="6"/>
  <c r="B263" i="6"/>
  <c r="C203" i="6" l="1"/>
  <c r="F203" i="6" s="1"/>
  <c r="G203" i="6" s="1"/>
  <c r="E203" i="6"/>
  <c r="E264" i="6"/>
  <c r="F264" i="6"/>
  <c r="A265" i="6"/>
  <c r="C264" i="6"/>
  <c r="G264" i="6"/>
  <c r="B264" i="6"/>
  <c r="E204" i="6" l="1"/>
  <c r="C204" i="6"/>
  <c r="F204" i="6" s="1"/>
  <c r="G204" i="6" s="1"/>
  <c r="C265" i="6"/>
  <c r="G265" i="6"/>
  <c r="E265" i="6"/>
  <c r="F265" i="6"/>
  <c r="A266" i="6"/>
  <c r="B265" i="6"/>
  <c r="C205" i="6" l="1"/>
  <c r="F205" i="6" s="1"/>
  <c r="G205" i="6" s="1"/>
  <c r="E205" i="6"/>
  <c r="E266" i="6"/>
  <c r="F266" i="6"/>
  <c r="A267" i="6"/>
  <c r="C266" i="6"/>
  <c r="G266" i="6"/>
  <c r="B266" i="6"/>
  <c r="E206" i="6" l="1"/>
  <c r="C206" i="6"/>
  <c r="F206" i="6" s="1"/>
  <c r="G206" i="6" s="1"/>
  <c r="C267" i="6"/>
  <c r="G267" i="6"/>
  <c r="E267" i="6"/>
  <c r="F267" i="6"/>
  <c r="A268" i="6"/>
  <c r="B267" i="6"/>
  <c r="C207" i="6" l="1"/>
  <c r="E207" i="6"/>
  <c r="E268" i="6"/>
  <c r="F268" i="6"/>
  <c r="A269" i="6"/>
  <c r="C268" i="6"/>
  <c r="G268" i="6"/>
  <c r="B268" i="6"/>
  <c r="C269" i="6" l="1"/>
  <c r="G269" i="6"/>
  <c r="E269" i="6"/>
  <c r="F269" i="6"/>
  <c r="A270" i="6"/>
  <c r="B269" i="6"/>
  <c r="F207" i="6"/>
  <c r="G207" i="6" s="1"/>
  <c r="C208" i="6" l="1"/>
  <c r="F208" i="6" s="1"/>
  <c r="G208" i="6" s="1"/>
  <c r="E208" i="6"/>
  <c r="E270" i="6"/>
  <c r="F270" i="6"/>
  <c r="A271" i="6"/>
  <c r="C270" i="6"/>
  <c r="G270" i="6"/>
  <c r="B270" i="6"/>
  <c r="C209" i="6" l="1"/>
  <c r="F209" i="6" s="1"/>
  <c r="G209" i="6" s="1"/>
  <c r="E209" i="6"/>
  <c r="C271" i="6"/>
  <c r="G271" i="6"/>
  <c r="E271" i="6"/>
  <c r="F271" i="6"/>
  <c r="A272" i="6"/>
  <c r="B271" i="6"/>
  <c r="E210" i="6" l="1"/>
  <c r="C210" i="6"/>
  <c r="F210" i="6" s="1"/>
  <c r="G210" i="6" s="1"/>
  <c r="E272" i="6"/>
  <c r="F272" i="6"/>
  <c r="A273" i="6"/>
  <c r="C272" i="6"/>
  <c r="G272" i="6"/>
  <c r="B272" i="6"/>
  <c r="C211" i="6" l="1"/>
  <c r="F211" i="6" s="1"/>
  <c r="G211" i="6" s="1"/>
  <c r="E211" i="6"/>
  <c r="C273" i="6"/>
  <c r="G273" i="6"/>
  <c r="E273" i="6"/>
  <c r="F273" i="6"/>
  <c r="A274" i="6"/>
  <c r="B273" i="6"/>
  <c r="C212" i="6" l="1"/>
  <c r="F212" i="6" s="1"/>
  <c r="G212" i="6" s="1"/>
  <c r="E212" i="6"/>
  <c r="E274" i="6"/>
  <c r="F274" i="6"/>
  <c r="A275" i="6"/>
  <c r="C274" i="6"/>
  <c r="G274" i="6"/>
  <c r="B274" i="6"/>
  <c r="C213" i="6" l="1"/>
  <c r="F213" i="6" s="1"/>
  <c r="G213" i="6" s="1"/>
  <c r="E213" i="6"/>
  <c r="C275" i="6"/>
  <c r="G275" i="6"/>
  <c r="E275" i="6"/>
  <c r="F275" i="6"/>
  <c r="A276" i="6"/>
  <c r="B275" i="6"/>
  <c r="E214" i="6" l="1"/>
  <c r="C214" i="6"/>
  <c r="F214" i="6" s="1"/>
  <c r="G214" i="6" s="1"/>
  <c r="E276" i="6"/>
  <c r="F276" i="6"/>
  <c r="A277" i="6"/>
  <c r="C276" i="6"/>
  <c r="G276" i="6"/>
  <c r="B276" i="6"/>
  <c r="C215" i="6" l="1"/>
  <c r="F215" i="6" s="1"/>
  <c r="G215" i="6" s="1"/>
  <c r="E215" i="6"/>
  <c r="C277" i="6"/>
  <c r="G277" i="6"/>
  <c r="E277" i="6"/>
  <c r="F277" i="6"/>
  <c r="A278" i="6"/>
  <c r="B277" i="6"/>
  <c r="C216" i="6" l="1"/>
  <c r="F216" i="6" s="1"/>
  <c r="G216" i="6" s="1"/>
  <c r="E216" i="6"/>
  <c r="E278" i="6"/>
  <c r="F278" i="6"/>
  <c r="A279" i="6"/>
  <c r="C278" i="6"/>
  <c r="G278" i="6"/>
  <c r="B278" i="6"/>
  <c r="C217" i="6" l="1"/>
  <c r="E217" i="6"/>
  <c r="C279" i="6"/>
  <c r="G279" i="6"/>
  <c r="E279" i="6"/>
  <c r="F279" i="6"/>
  <c r="A280" i="6"/>
  <c r="B279" i="6"/>
  <c r="E280" i="6" l="1"/>
  <c r="F280" i="6"/>
  <c r="A281" i="6"/>
  <c r="C280" i="6"/>
  <c r="G280" i="6"/>
  <c r="B280" i="6"/>
  <c r="F217" i="6"/>
  <c r="G217" i="6" s="1"/>
  <c r="E218" i="6" l="1"/>
  <c r="C218" i="6"/>
  <c r="F218" i="6" s="1"/>
  <c r="G218" i="6" s="1"/>
  <c r="C281" i="6"/>
  <c r="G281" i="6"/>
  <c r="E281" i="6"/>
  <c r="F281" i="6"/>
  <c r="A282" i="6"/>
  <c r="B281" i="6"/>
  <c r="E219" i="6" l="1"/>
  <c r="C219" i="6"/>
  <c r="F219" i="6" s="1"/>
  <c r="G219" i="6" s="1"/>
  <c r="E282" i="6"/>
  <c r="F282" i="6"/>
  <c r="A283" i="6"/>
  <c r="C282" i="6"/>
  <c r="G282" i="6"/>
  <c r="B282" i="6"/>
  <c r="E220" i="6" l="1"/>
  <c r="C220" i="6"/>
  <c r="F220" i="6" s="1"/>
  <c r="G220" i="6" s="1"/>
  <c r="C283" i="6"/>
  <c r="G283" i="6"/>
  <c r="E283" i="6"/>
  <c r="F283" i="6"/>
  <c r="A284" i="6"/>
  <c r="B283" i="6"/>
  <c r="C221" i="6" l="1"/>
  <c r="F221" i="6" s="1"/>
  <c r="G221" i="6" s="1"/>
  <c r="E221" i="6"/>
  <c r="E284" i="6"/>
  <c r="F284" i="6"/>
  <c r="A285" i="6"/>
  <c r="C284" i="6"/>
  <c r="G284" i="6"/>
  <c r="B284" i="6"/>
  <c r="E222" i="6" l="1"/>
  <c r="C222" i="6"/>
  <c r="F222" i="6" s="1"/>
  <c r="G222" i="6" s="1"/>
  <c r="C285" i="6"/>
  <c r="G285" i="6"/>
  <c r="E285" i="6"/>
  <c r="F285" i="6"/>
  <c r="A286" i="6"/>
  <c r="B285" i="6"/>
  <c r="C223" i="6" l="1"/>
  <c r="F223" i="6" s="1"/>
  <c r="G223" i="6" s="1"/>
  <c r="E223" i="6"/>
  <c r="E286" i="6"/>
  <c r="F286" i="6"/>
  <c r="A287" i="6"/>
  <c r="C286" i="6"/>
  <c r="G286" i="6"/>
  <c r="B286" i="6"/>
  <c r="E224" i="6" l="1"/>
  <c r="C224" i="6"/>
  <c r="F224" i="6" s="1"/>
  <c r="G224" i="6" s="1"/>
  <c r="C287" i="6"/>
  <c r="G287" i="6"/>
  <c r="E287" i="6"/>
  <c r="F287" i="6"/>
  <c r="A288" i="6"/>
  <c r="B287" i="6"/>
  <c r="C225" i="6" l="1"/>
  <c r="E225" i="6"/>
  <c r="E288" i="6"/>
  <c r="F288" i="6"/>
  <c r="A289" i="6"/>
  <c r="C288" i="6"/>
  <c r="G288" i="6"/>
  <c r="B288" i="6"/>
  <c r="C289" i="6" l="1"/>
  <c r="G289" i="6"/>
  <c r="E289" i="6"/>
  <c r="F289" i="6"/>
  <c r="A290" i="6"/>
  <c r="B289" i="6"/>
  <c r="F225" i="6"/>
  <c r="G225" i="6" s="1"/>
  <c r="E226" i="6" l="1"/>
  <c r="C226" i="6"/>
  <c r="F226" i="6" s="1"/>
  <c r="G226" i="6" s="1"/>
  <c r="E290" i="6"/>
  <c r="F290" i="6"/>
  <c r="A291" i="6"/>
  <c r="C290" i="6"/>
  <c r="G290" i="6"/>
  <c r="B290" i="6"/>
  <c r="C227" i="6" l="1"/>
  <c r="F227" i="6" s="1"/>
  <c r="G227" i="6" s="1"/>
  <c r="E227" i="6"/>
  <c r="C291" i="6"/>
  <c r="G291" i="6"/>
  <c r="E291" i="6"/>
  <c r="F291" i="6"/>
  <c r="A292" i="6"/>
  <c r="B291" i="6"/>
  <c r="C228" i="6" l="1"/>
  <c r="F228" i="6" s="1"/>
  <c r="G228" i="6" s="1"/>
  <c r="E228" i="6"/>
  <c r="E292" i="6"/>
  <c r="F292" i="6"/>
  <c r="A293" i="6"/>
  <c r="C292" i="6"/>
  <c r="G292" i="6"/>
  <c r="B292" i="6"/>
  <c r="C229" i="6" l="1"/>
  <c r="E229" i="6"/>
  <c r="C293" i="6"/>
  <c r="G293" i="6"/>
  <c r="E293" i="6"/>
  <c r="F293" i="6"/>
  <c r="A294" i="6"/>
  <c r="B293" i="6"/>
  <c r="E294" i="6" l="1"/>
  <c r="F294" i="6"/>
  <c r="A295" i="6"/>
  <c r="C294" i="6"/>
  <c r="G294" i="6"/>
  <c r="B294" i="6"/>
  <c r="F229" i="6"/>
  <c r="G229" i="6" s="1"/>
  <c r="C295" i="6" l="1"/>
  <c r="G295" i="6"/>
  <c r="E295" i="6"/>
  <c r="F295" i="6"/>
  <c r="A296" i="6"/>
  <c r="B295" i="6"/>
  <c r="C230" i="6"/>
  <c r="F230" i="6" s="1"/>
  <c r="G230" i="6" s="1"/>
  <c r="E230" i="6"/>
  <c r="E231" i="6" l="1"/>
  <c r="C231" i="6"/>
  <c r="F231" i="6" s="1"/>
  <c r="G231" i="6" s="1"/>
  <c r="E296" i="6"/>
  <c r="F296" i="6"/>
  <c r="A297" i="6"/>
  <c r="C296" i="6"/>
  <c r="G296" i="6"/>
  <c r="B296" i="6"/>
  <c r="C232" i="6" l="1"/>
  <c r="F232" i="6" s="1"/>
  <c r="G232" i="6" s="1"/>
  <c r="E232" i="6"/>
  <c r="C297" i="6"/>
  <c r="G297" i="6"/>
  <c r="E297" i="6"/>
  <c r="F297" i="6"/>
  <c r="A298" i="6"/>
  <c r="B297" i="6"/>
  <c r="C233" i="6" l="1"/>
  <c r="F233" i="6" s="1"/>
  <c r="G233" i="6" s="1"/>
  <c r="E233" i="6"/>
  <c r="E298" i="6"/>
  <c r="F298" i="6"/>
  <c r="A299" i="6"/>
  <c r="C298" i="6"/>
  <c r="G298" i="6"/>
  <c r="B298" i="6"/>
  <c r="E234" i="6" l="1"/>
  <c r="C234" i="6"/>
  <c r="F234" i="6" s="1"/>
  <c r="G234" i="6" s="1"/>
  <c r="C299" i="6"/>
  <c r="G299" i="6"/>
  <c r="E299" i="6"/>
  <c r="F299" i="6"/>
  <c r="A300" i="6"/>
  <c r="B299" i="6"/>
  <c r="C235" i="6" l="1"/>
  <c r="E235" i="6"/>
  <c r="E300" i="6"/>
  <c r="F300" i="6"/>
  <c r="A301" i="6"/>
  <c r="C300" i="6"/>
  <c r="G300" i="6"/>
  <c r="B300" i="6"/>
  <c r="C301" i="6" l="1"/>
  <c r="G301" i="6"/>
  <c r="E301" i="6"/>
  <c r="F301" i="6"/>
  <c r="A302" i="6"/>
  <c r="B301" i="6"/>
  <c r="F235" i="6"/>
  <c r="G235" i="6" s="1"/>
  <c r="E302" i="6" l="1"/>
  <c r="F302" i="6"/>
  <c r="A303" i="6"/>
  <c r="C302" i="6"/>
  <c r="G302" i="6"/>
  <c r="B302" i="6"/>
  <c r="C236" i="6"/>
  <c r="F236" i="6" s="1"/>
  <c r="G236" i="6" s="1"/>
  <c r="E236" i="6"/>
  <c r="C237" i="6" l="1"/>
  <c r="F237" i="6" s="1"/>
  <c r="G237" i="6" s="1"/>
  <c r="E237" i="6"/>
  <c r="C303" i="6"/>
  <c r="G303" i="6"/>
  <c r="E303" i="6"/>
  <c r="F303" i="6"/>
  <c r="A304" i="6"/>
  <c r="B303" i="6"/>
  <c r="E238" i="6" l="1"/>
  <c r="C238" i="6"/>
  <c r="F238" i="6" s="1"/>
  <c r="G238" i="6" s="1"/>
  <c r="E304" i="6"/>
  <c r="F304" i="6"/>
  <c r="A305" i="6"/>
  <c r="C304" i="6"/>
  <c r="G304" i="6"/>
  <c r="B304" i="6"/>
  <c r="C239" i="6" l="1"/>
  <c r="F239" i="6" s="1"/>
  <c r="G239" i="6" s="1"/>
  <c r="E239" i="6"/>
  <c r="C305" i="6"/>
  <c r="G305" i="6"/>
  <c r="E305" i="6"/>
  <c r="F305" i="6"/>
  <c r="A306" i="6"/>
  <c r="B305" i="6"/>
  <c r="E240" i="6" l="1"/>
  <c r="C240" i="6"/>
  <c r="F240" i="6" s="1"/>
  <c r="G240" i="6" s="1"/>
  <c r="E306" i="6"/>
  <c r="F306" i="6"/>
  <c r="A307" i="6"/>
  <c r="C306" i="6"/>
  <c r="G306" i="6"/>
  <c r="B306" i="6"/>
  <c r="C241" i="6" l="1"/>
  <c r="E241" i="6"/>
  <c r="C307" i="6"/>
  <c r="G307" i="6"/>
  <c r="E307" i="6"/>
  <c r="F307" i="6"/>
  <c r="A308" i="6"/>
  <c r="B307" i="6"/>
  <c r="E308" i="6" l="1"/>
  <c r="F308" i="6"/>
  <c r="A309" i="6"/>
  <c r="C308" i="6"/>
  <c r="G308" i="6"/>
  <c r="B308" i="6"/>
  <c r="F241" i="6"/>
  <c r="G241" i="6" s="1"/>
  <c r="C242" i="6" l="1"/>
  <c r="F242" i="6" s="1"/>
  <c r="G242" i="6" s="1"/>
  <c r="E242" i="6"/>
  <c r="C309" i="6"/>
  <c r="G309" i="6"/>
  <c r="E309" i="6"/>
  <c r="F309" i="6"/>
  <c r="A310" i="6"/>
  <c r="B309" i="6"/>
  <c r="C243" i="6" l="1"/>
  <c r="F243" i="6" s="1"/>
  <c r="G243" i="6" s="1"/>
  <c r="E243" i="6"/>
  <c r="E310" i="6"/>
  <c r="F310" i="6"/>
  <c r="A311" i="6"/>
  <c r="C310" i="6"/>
  <c r="G310" i="6"/>
  <c r="B310" i="6"/>
  <c r="E244" i="6" l="1"/>
  <c r="C244" i="6"/>
  <c r="F244" i="6" s="1"/>
  <c r="G244" i="6" s="1"/>
  <c r="C311" i="6"/>
  <c r="G311" i="6"/>
  <c r="E311" i="6"/>
  <c r="F311" i="6"/>
  <c r="A312" i="6"/>
  <c r="B311" i="6"/>
  <c r="C245" i="6" l="1"/>
  <c r="F245" i="6" s="1"/>
  <c r="G245" i="6" s="1"/>
  <c r="E245" i="6"/>
  <c r="E312" i="6"/>
  <c r="F312" i="6"/>
  <c r="A313" i="6"/>
  <c r="C312" i="6"/>
  <c r="G312" i="6"/>
  <c r="B312" i="6"/>
  <c r="E246" i="6" l="1"/>
  <c r="C246" i="6"/>
  <c r="C313" i="6"/>
  <c r="G313" i="6"/>
  <c r="E313" i="6"/>
  <c r="F313" i="6"/>
  <c r="A314" i="6"/>
  <c r="B313" i="6"/>
  <c r="E314" i="6" l="1"/>
  <c r="F314" i="6"/>
  <c r="A315" i="6"/>
  <c r="C314" i="6"/>
  <c r="G314" i="6"/>
  <c r="B314" i="6"/>
  <c r="F246" i="6"/>
  <c r="G246" i="6" s="1"/>
  <c r="C315" i="6" l="1"/>
  <c r="G315" i="6"/>
  <c r="E315" i="6"/>
  <c r="F315" i="6"/>
  <c r="A316" i="6"/>
  <c r="B315" i="6"/>
  <c r="C247" i="6"/>
  <c r="F247" i="6" s="1"/>
  <c r="G247" i="6" s="1"/>
  <c r="E247" i="6"/>
  <c r="C248" i="6" l="1"/>
  <c r="F248" i="6" s="1"/>
  <c r="E248" i="6"/>
  <c r="G248" i="6"/>
  <c r="E316" i="6"/>
  <c r="F316" i="6"/>
  <c r="A317" i="6"/>
  <c r="C316" i="6"/>
  <c r="G316" i="6"/>
  <c r="B316" i="6"/>
  <c r="C317" i="6" l="1"/>
  <c r="G317" i="6"/>
  <c r="E317" i="6"/>
  <c r="F317" i="6"/>
  <c r="A318" i="6"/>
  <c r="B317" i="6"/>
  <c r="C249" i="6"/>
  <c r="F249" i="6" s="1"/>
  <c r="G249" i="6" s="1"/>
  <c r="E249" i="6"/>
  <c r="E250" i="6" l="1"/>
  <c r="C250" i="6"/>
  <c r="F250" i="6" s="1"/>
  <c r="G250" i="6" s="1"/>
  <c r="E318" i="6"/>
  <c r="F318" i="6"/>
  <c r="A319" i="6"/>
  <c r="C318" i="6"/>
  <c r="G318" i="6"/>
  <c r="B318" i="6"/>
  <c r="C251" i="6" l="1"/>
  <c r="F251" i="6" s="1"/>
  <c r="G251" i="6" s="1"/>
  <c r="E251" i="6"/>
  <c r="C319" i="6"/>
  <c r="G319" i="6"/>
  <c r="E319" i="6"/>
  <c r="A320" i="6"/>
  <c r="F319" i="6"/>
  <c r="B319" i="6"/>
  <c r="E252" i="6" l="1"/>
  <c r="C252" i="6"/>
  <c r="F252" i="6" s="1"/>
  <c r="G252" i="6" s="1"/>
  <c r="E320" i="6"/>
  <c r="F320" i="6"/>
  <c r="A321" i="6"/>
  <c r="G320" i="6"/>
  <c r="C320" i="6"/>
  <c r="B320" i="6"/>
  <c r="C253" i="6" l="1"/>
  <c r="E253" i="6"/>
  <c r="C321" i="6"/>
  <c r="G321" i="6"/>
  <c r="F321" i="6"/>
  <c r="E321" i="6"/>
  <c r="A322" i="6"/>
  <c r="B321" i="6"/>
  <c r="E322" i="6" l="1"/>
  <c r="F322" i="6"/>
  <c r="A323" i="6"/>
  <c r="C322" i="6"/>
  <c r="G322" i="6"/>
  <c r="B322" i="6"/>
  <c r="F253" i="6"/>
  <c r="G253" i="6" s="1"/>
  <c r="E254" i="6" l="1"/>
  <c r="C254" i="6"/>
  <c r="F254" i="6" s="1"/>
  <c r="G254" i="6" s="1"/>
  <c r="C323" i="6"/>
  <c r="G323" i="6"/>
  <c r="E323" i="6"/>
  <c r="F323" i="6"/>
  <c r="A324" i="6"/>
  <c r="B323" i="6"/>
  <c r="C255" i="6" l="1"/>
  <c r="F255" i="6" s="1"/>
  <c r="G255" i="6" s="1"/>
  <c r="E255" i="6"/>
  <c r="E324" i="6"/>
  <c r="F324" i="6"/>
  <c r="A325" i="6"/>
  <c r="C324" i="6"/>
  <c r="G324" i="6"/>
  <c r="B324" i="6"/>
  <c r="E256" i="6" l="1"/>
  <c r="C256" i="6"/>
  <c r="F256" i="6" s="1"/>
  <c r="G256" i="6" s="1"/>
  <c r="C325" i="6"/>
  <c r="G325" i="6"/>
  <c r="E325" i="6"/>
  <c r="F325" i="6"/>
  <c r="A326" i="6"/>
  <c r="B325" i="6"/>
  <c r="C257" i="6" l="1"/>
  <c r="F257" i="6" s="1"/>
  <c r="G257" i="6" s="1"/>
  <c r="E257" i="6"/>
  <c r="E326" i="6"/>
  <c r="F326" i="6"/>
  <c r="A327" i="6"/>
  <c r="C326" i="6"/>
  <c r="G326" i="6"/>
  <c r="B326" i="6"/>
  <c r="E258" i="6" l="1"/>
  <c r="C258" i="6"/>
  <c r="F258" i="6" s="1"/>
  <c r="G258" i="6" s="1"/>
  <c r="C327" i="6"/>
  <c r="G327" i="6"/>
  <c r="E327" i="6"/>
  <c r="F327" i="6"/>
  <c r="A328" i="6"/>
  <c r="B327" i="6"/>
  <c r="E328" i="6" l="1"/>
  <c r="F328" i="6"/>
  <c r="A329" i="6"/>
  <c r="C328" i="6"/>
  <c r="G328" i="6"/>
  <c r="B328" i="6"/>
  <c r="C329" i="6" l="1"/>
  <c r="G329" i="6"/>
  <c r="E329" i="6"/>
  <c r="F329" i="6"/>
  <c r="A330" i="6"/>
  <c r="B329" i="6"/>
  <c r="E330" i="6" l="1"/>
  <c r="F330" i="6"/>
  <c r="A331" i="6"/>
  <c r="C330" i="6"/>
  <c r="G330" i="6"/>
  <c r="B330" i="6"/>
  <c r="C331" i="6" l="1"/>
  <c r="G331" i="6"/>
  <c r="E331" i="6"/>
  <c r="F331" i="6"/>
  <c r="A332" i="6"/>
  <c r="B331" i="6"/>
  <c r="E332" i="6" l="1"/>
  <c r="F332" i="6"/>
  <c r="A333" i="6"/>
  <c r="C332" i="6"/>
  <c r="G332" i="6"/>
  <c r="B332" i="6"/>
  <c r="C333" i="6" l="1"/>
  <c r="G333" i="6"/>
  <c r="E333" i="6"/>
  <c r="F333" i="6"/>
  <c r="A334" i="6"/>
  <c r="B333" i="6"/>
  <c r="E334" i="6" l="1"/>
  <c r="F334" i="6"/>
  <c r="A335" i="6"/>
  <c r="C334" i="6"/>
  <c r="G334" i="6"/>
  <c r="B334" i="6"/>
  <c r="C335" i="6" l="1"/>
  <c r="G335" i="6"/>
  <c r="E335" i="6"/>
  <c r="F335" i="6"/>
  <c r="A336" i="6"/>
  <c r="B335" i="6"/>
  <c r="E336" i="6" l="1"/>
  <c r="F336" i="6"/>
  <c r="A337" i="6"/>
  <c r="C336" i="6"/>
  <c r="G336" i="6"/>
  <c r="B336" i="6"/>
  <c r="C337" i="6" l="1"/>
  <c r="G337" i="6"/>
  <c r="E337" i="6"/>
  <c r="F337" i="6"/>
  <c r="A338" i="6"/>
  <c r="B337" i="6"/>
  <c r="E338" i="6" l="1"/>
  <c r="F338" i="6"/>
  <c r="A339" i="6"/>
  <c r="C338" i="6"/>
  <c r="G338" i="6"/>
  <c r="B338" i="6"/>
  <c r="C339" i="6" l="1"/>
  <c r="G339" i="6"/>
  <c r="E339" i="6"/>
  <c r="F339" i="6"/>
  <c r="A340" i="6"/>
  <c r="B339" i="6"/>
  <c r="E340" i="6" l="1"/>
  <c r="F340" i="6"/>
  <c r="A341" i="6"/>
  <c r="C340" i="6"/>
  <c r="G340" i="6"/>
  <c r="B340" i="6"/>
  <c r="C341" i="6" l="1"/>
  <c r="G341" i="6"/>
  <c r="E341" i="6"/>
  <c r="F341" i="6"/>
  <c r="A342" i="6"/>
  <c r="B341" i="6"/>
  <c r="E342" i="6" l="1"/>
  <c r="F342" i="6"/>
  <c r="A343" i="6"/>
  <c r="C342" i="6"/>
  <c r="G342" i="6"/>
  <c r="B342" i="6"/>
  <c r="C343" i="6" l="1"/>
  <c r="G343" i="6"/>
  <c r="E343" i="6"/>
  <c r="F343" i="6"/>
  <c r="A344" i="6"/>
  <c r="B343" i="6"/>
  <c r="E344" i="6" l="1"/>
  <c r="F344" i="6"/>
  <c r="A345" i="6"/>
  <c r="C344" i="6"/>
  <c r="G344" i="6"/>
  <c r="B344" i="6"/>
  <c r="C345" i="6" l="1"/>
  <c r="G345" i="6"/>
  <c r="E345" i="6"/>
  <c r="F345" i="6"/>
  <c r="A346" i="6"/>
  <c r="B345" i="6"/>
  <c r="E346" i="6" l="1"/>
  <c r="F346" i="6"/>
  <c r="A347" i="6"/>
  <c r="C346" i="6"/>
  <c r="G346" i="6"/>
  <c r="B346" i="6"/>
  <c r="C347" i="6" l="1"/>
  <c r="G347" i="6"/>
  <c r="E347" i="6"/>
  <c r="F347" i="6"/>
  <c r="A348" i="6"/>
  <c r="B347" i="6"/>
  <c r="E348" i="6" l="1"/>
  <c r="F348" i="6"/>
  <c r="A349" i="6"/>
  <c r="C348" i="6"/>
  <c r="G348" i="6"/>
  <c r="B348" i="6"/>
  <c r="C349" i="6" l="1"/>
  <c r="G349" i="6"/>
  <c r="E349" i="6"/>
  <c r="F349" i="6"/>
  <c r="A350" i="6"/>
  <c r="B349" i="6"/>
  <c r="E350" i="6" l="1"/>
  <c r="F350" i="6"/>
  <c r="A351" i="6"/>
  <c r="C350" i="6"/>
  <c r="G350" i="6"/>
  <c r="B350" i="6"/>
  <c r="C351" i="6" l="1"/>
  <c r="G351" i="6"/>
  <c r="E351" i="6"/>
  <c r="F351" i="6"/>
  <c r="A352" i="6"/>
  <c r="B351" i="6"/>
  <c r="E352" i="6" l="1"/>
  <c r="F352" i="6"/>
  <c r="A353" i="6"/>
  <c r="C352" i="6"/>
  <c r="G352" i="6"/>
  <c r="B352" i="6"/>
  <c r="C353" i="6" l="1"/>
  <c r="G353" i="6"/>
  <c r="E353" i="6"/>
  <c r="F353" i="6"/>
  <c r="A354" i="6"/>
  <c r="B353" i="6"/>
  <c r="E354" i="6" l="1"/>
  <c r="F354" i="6"/>
  <c r="A355" i="6"/>
  <c r="C354" i="6"/>
  <c r="G354" i="6"/>
  <c r="B354" i="6"/>
  <c r="C355" i="6" l="1"/>
  <c r="G355" i="6"/>
  <c r="E355" i="6"/>
  <c r="F355" i="6"/>
  <c r="A356" i="6"/>
  <c r="B355" i="6"/>
  <c r="E356" i="6" l="1"/>
  <c r="F356" i="6"/>
  <c r="A357" i="6"/>
  <c r="C356" i="6"/>
  <c r="G356" i="6"/>
  <c r="B356" i="6"/>
  <c r="C357" i="6" l="1"/>
  <c r="G357" i="6"/>
  <c r="E357" i="6"/>
  <c r="F357" i="6"/>
  <c r="A358" i="6"/>
  <c r="B357" i="6"/>
  <c r="E358" i="6" l="1"/>
  <c r="F358" i="6"/>
  <c r="A359" i="6"/>
  <c r="C358" i="6"/>
  <c r="G358" i="6"/>
  <c r="B358" i="6"/>
  <c r="C359" i="6" l="1"/>
  <c r="G359" i="6"/>
  <c r="E359" i="6"/>
  <c r="F359" i="6"/>
  <c r="A360" i="6"/>
  <c r="B359" i="6"/>
  <c r="E360" i="6" l="1"/>
  <c r="F360" i="6"/>
  <c r="A361" i="6"/>
  <c r="C360" i="6"/>
  <c r="G360" i="6"/>
  <c r="B360" i="6"/>
  <c r="C361" i="6" l="1"/>
  <c r="G361" i="6"/>
  <c r="E361" i="6"/>
  <c r="F361" i="6"/>
  <c r="A362" i="6"/>
  <c r="B361" i="6"/>
  <c r="E362" i="6" l="1"/>
  <c r="F362" i="6"/>
  <c r="A363" i="6"/>
  <c r="C362" i="6"/>
  <c r="G362" i="6"/>
  <c r="B362" i="6"/>
  <c r="C363" i="6" l="1"/>
  <c r="G363" i="6"/>
  <c r="E363" i="6"/>
  <c r="F363" i="6"/>
  <c r="A364" i="6"/>
  <c r="B363" i="6"/>
  <c r="E364" i="6" l="1"/>
  <c r="F364" i="6"/>
  <c r="A365" i="6"/>
  <c r="C364" i="6"/>
  <c r="G364" i="6"/>
  <c r="B364" i="6"/>
  <c r="C365" i="6" l="1"/>
  <c r="G365" i="6"/>
  <c r="E365" i="6"/>
  <c r="F365" i="6"/>
  <c r="A366" i="6"/>
  <c r="B365" i="6"/>
  <c r="E366" i="6" l="1"/>
  <c r="F366" i="6"/>
  <c r="A367" i="6"/>
  <c r="C366" i="6"/>
  <c r="G366" i="6"/>
  <c r="B366" i="6"/>
  <c r="C367" i="6" l="1"/>
  <c r="G367" i="6"/>
  <c r="E367" i="6"/>
  <c r="F367" i="6"/>
  <c r="A368" i="6"/>
  <c r="B367" i="6"/>
  <c r="E368" i="6" l="1"/>
  <c r="F368" i="6"/>
  <c r="A369" i="6"/>
  <c r="C368" i="6"/>
  <c r="G368" i="6"/>
  <c r="B368" i="6"/>
  <c r="C369" i="6" l="1"/>
  <c r="G369" i="6"/>
  <c r="E369" i="6"/>
  <c r="F369" i="6"/>
  <c r="A370" i="6"/>
  <c r="B369" i="6"/>
  <c r="E370" i="6" l="1"/>
  <c r="F370" i="6"/>
  <c r="A371" i="6"/>
  <c r="C370" i="6"/>
  <c r="G370" i="6"/>
  <c r="B370" i="6"/>
  <c r="C371" i="6" l="1"/>
  <c r="G371" i="6"/>
  <c r="E371" i="6"/>
  <c r="F371" i="6"/>
  <c r="A372" i="6"/>
  <c r="B371" i="6"/>
  <c r="E372" i="6" l="1"/>
  <c r="F372" i="6"/>
  <c r="A373" i="6"/>
  <c r="C372" i="6"/>
  <c r="G372" i="6"/>
  <c r="B372" i="6"/>
  <c r="C373" i="6" l="1"/>
  <c r="G373" i="6"/>
  <c r="E373" i="6"/>
  <c r="F373" i="6"/>
  <c r="A374" i="6"/>
  <c r="B373" i="6"/>
  <c r="E374" i="6" l="1"/>
  <c r="F374" i="6"/>
  <c r="A375" i="6"/>
  <c r="C374" i="6"/>
  <c r="G374" i="6"/>
  <c r="B374" i="6"/>
  <c r="C375" i="6" l="1"/>
  <c r="G375" i="6"/>
  <c r="E375" i="6"/>
  <c r="F375" i="6"/>
  <c r="A376" i="6"/>
  <c r="B375" i="6"/>
  <c r="E376" i="6" l="1"/>
  <c r="F376" i="6"/>
  <c r="A377" i="6"/>
  <c r="C376" i="6"/>
  <c r="G376" i="6"/>
  <c r="B376" i="6"/>
  <c r="C377" i="6" l="1"/>
  <c r="G377" i="6"/>
  <c r="E377" i="6"/>
  <c r="F377" i="6"/>
  <c r="A378" i="6"/>
  <c r="B377" i="6"/>
  <c r="E378" i="6" l="1"/>
  <c r="F378" i="6"/>
  <c r="C378" i="6"/>
  <c r="G378" i="6"/>
  <c r="B378" i="6"/>
  <c r="D13" i="6" l="1"/>
  <c r="D15" i="6" s="1"/>
  <c r="D14" i="6"/>
</calcChain>
</file>

<file path=xl/comments1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В поле "Сумма кредита" вводится сумма кредита.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В поле "Срок кредитования" указывается срок в месяцах, на который берется кредит в банке.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  <charset val="204"/>
          </rPr>
          <t>В поле "Процентная ставка" указывается величина процентной ставки кредита в процентах годовых.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Процент в месяц от суммы остатка основного долга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В поле "Ежемесячная комиссия" - величина ежемесячной комиссии в процентах.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В поле "Сумма кредита" вводится сумма кредита.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В поле "Срок кредитования" указывается срок в годах, на который берется кредит в банке.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  <charset val="204"/>
          </rPr>
          <t>В поле "Процентная ставка" указывается величина процентной ставки кредита в процентах годовых.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" authorId="0">
      <text>
        <r>
          <rPr>
            <sz val="8"/>
            <color indexed="81"/>
            <rFont val="Tahoma"/>
            <family val="2"/>
            <charset val="204"/>
          </rPr>
          <t xml:space="preserve">Процент в месяц от суммы остатка основного долга
</t>
        </r>
      </text>
    </commen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В поле "Ежемесячная комиссия" - величина ежемесячной комиссии в процентах.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В поле "Сумма кредита" вводится сумма кредита.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В поле "Процентная ставка" указывается величина процентной ставки кредита в процентах годовых.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 поле "Срок кредитования" указывается срок в месяцах, на который берется кредит в банке.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sz val="8"/>
            <color indexed="81"/>
            <rFont val="Tahoma"/>
            <family val="2"/>
            <charset val="204"/>
          </rPr>
          <t>В эту графу можно ввести дополнительные выплаты, которые Вы планируете сделать для досрочного погашения кредита.</t>
        </r>
      </text>
    </comment>
  </commentList>
</comments>
</file>

<file path=xl/sharedStrings.xml><?xml version="1.0" encoding="utf-8"?>
<sst xmlns="http://schemas.openxmlformats.org/spreadsheetml/2006/main" count="119" uniqueCount="31">
  <si>
    <t>Сумма кредита</t>
  </si>
  <si>
    <t>Процентная ставка</t>
  </si>
  <si>
    <t>Ежемесячная комиссия</t>
  </si>
  <si>
    <t>Сумма возврата основного долга в месяц</t>
  </si>
  <si>
    <t>Значение процента в месяц</t>
  </si>
  <si>
    <t>Месяц</t>
  </si>
  <si>
    <t>Остаток суммы основного долга</t>
  </si>
  <si>
    <t>Сумма процента к погашению</t>
  </si>
  <si>
    <t>ИТОГО</t>
  </si>
  <si>
    <t xml:space="preserve">Общая сумма выплат по кредиту </t>
  </si>
  <si>
    <t>Переплата</t>
  </si>
  <si>
    <t>Кредитный калькулятор по месяцам (до 60 месяцев)</t>
  </si>
  <si>
    <t>Итого</t>
  </si>
  <si>
    <t>Срок кредитования, лет</t>
  </si>
  <si>
    <t>Срок кредитования, месяцев</t>
  </si>
  <si>
    <t>Итого сумма проплаты</t>
  </si>
  <si>
    <t>Кредитный калькулятор по годам (до 20 лет)</t>
  </si>
  <si>
    <t>Год</t>
  </si>
  <si>
    <t>Дата первой выплаты</t>
  </si>
  <si>
    <t>Сумма ежемесячной выплаты</t>
  </si>
  <si>
    <t>Общее количество выплат</t>
  </si>
  <si>
    <t>Общая сумма выплат</t>
  </si>
  <si>
    <t>Общая сумма выплат по процентам</t>
  </si>
  <si>
    <t>№ платежа</t>
  </si>
  <si>
    <t>Дата
выплаты</t>
  </si>
  <si>
    <t>Дополнительные выплаты</t>
  </si>
  <si>
    <t>Баланс</t>
  </si>
  <si>
    <t>Выплаты по процентам</t>
  </si>
  <si>
    <t>Выплаты по основному долгу</t>
  </si>
  <si>
    <t>Кредитный калькулятор</t>
  </si>
  <si>
    <t>"Выплаты равными долями с возможностью досрочного погашения до 30 лет"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</si>
</sst>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#;"/>
    <numFmt numFmtId="165" formatCode="0.000%"/>
    <numFmt numFmtId="166" formatCode="&quot;$&quot;#,##0.00_);[Red]\(&quot;$&quot;#,##0.00\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63"/>
      <name val="Tahoma"/>
      <family val="2"/>
    </font>
    <font>
      <sz val="10"/>
      <name val="Tahoma"/>
      <family val="2"/>
    </font>
    <font>
      <sz val="10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64" fontId="10" fillId="3" borderId="1" xfId="0" applyNumberFormat="1" applyFont="1" applyFill="1" applyBorder="1" applyAlignment="1" applyProtection="1">
      <protection hidden="1"/>
    </xf>
    <xf numFmtId="164" fontId="11" fillId="4" borderId="2" xfId="0" applyNumberFormat="1" applyFont="1" applyFill="1" applyBorder="1" applyAlignment="1" applyProtection="1">
      <alignment shrinkToFit="1"/>
      <protection hidden="1"/>
    </xf>
    <xf numFmtId="0" fontId="8" fillId="4" borderId="3" xfId="0" applyFont="1" applyFill="1" applyBorder="1" applyAlignment="1" applyProtection="1">
      <alignment horizontal="left" vertical="top" wrapText="1"/>
      <protection hidden="1"/>
    </xf>
    <xf numFmtId="49" fontId="8" fillId="4" borderId="4" xfId="0" applyNumberFormat="1" applyFont="1" applyFill="1" applyBorder="1" applyAlignment="1" applyProtection="1">
      <alignment horizontal="center"/>
      <protection hidden="1"/>
    </xf>
    <xf numFmtId="164" fontId="10" fillId="3" borderId="5" xfId="0" applyNumberFormat="1" applyFont="1" applyFill="1" applyBorder="1" applyAlignment="1" applyProtection="1">
      <alignment shrinkToFit="1"/>
      <protection hidden="1"/>
    </xf>
    <xf numFmtId="164" fontId="10" fillId="3" borderId="6" xfId="0" applyNumberFormat="1" applyFont="1" applyFill="1" applyBorder="1" applyAlignment="1" applyProtection="1">
      <alignment shrinkToFit="1"/>
      <protection hidden="1"/>
    </xf>
    <xf numFmtId="49" fontId="8" fillId="4" borderId="7" xfId="0" applyNumberFormat="1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left"/>
      <protection hidden="1"/>
    </xf>
    <xf numFmtId="164" fontId="11" fillId="4" borderId="8" xfId="0" applyNumberFormat="1" applyFont="1" applyFill="1" applyBorder="1" applyAlignment="1" applyProtection="1">
      <alignment shrinkToFit="1"/>
      <protection hidden="1"/>
    </xf>
    <xf numFmtId="0" fontId="8" fillId="4" borderId="3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</xf>
    <xf numFmtId="0" fontId="0" fillId="0" borderId="0" xfId="0" applyFont="1" applyProtection="1"/>
    <xf numFmtId="0" fontId="7" fillId="0" borderId="0" xfId="0" applyFont="1" applyAlignment="1" applyProtection="1">
      <alignment horizontal="left"/>
    </xf>
    <xf numFmtId="166" fontId="0" fillId="0" borderId="0" xfId="0" applyNumberFormat="1" applyFont="1" applyProtection="1"/>
    <xf numFmtId="10" fontId="1" fillId="0" borderId="0" xfId="2" applyNumberFormat="1" applyFont="1" applyProtection="1"/>
    <xf numFmtId="10" fontId="14" fillId="0" borderId="0" xfId="2" applyNumberFormat="1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/>
    <xf numFmtId="4" fontId="11" fillId="5" borderId="5" xfId="1" applyNumberFormat="1" applyFont="1" applyFill="1" applyBorder="1" applyProtection="1">
      <protection locked="0"/>
    </xf>
    <xf numFmtId="10" fontId="11" fillId="5" borderId="5" xfId="2" applyNumberFormat="1" applyFont="1" applyFill="1" applyBorder="1" applyProtection="1">
      <protection locked="0"/>
    </xf>
    <xf numFmtId="0" fontId="11" fillId="5" borderId="5" xfId="0" applyFont="1" applyFill="1" applyBorder="1" applyProtection="1">
      <protection locked="0"/>
    </xf>
    <xf numFmtId="14" fontId="11" fillId="5" borderId="5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Protection="1"/>
    <xf numFmtId="0" fontId="13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/>
    <xf numFmtId="0" fontId="1" fillId="2" borderId="0" xfId="0" applyFont="1" applyFill="1" applyProtection="1"/>
    <xf numFmtId="14" fontId="15" fillId="2" borderId="0" xfId="0" applyNumberFormat="1" applyFont="1" applyFill="1" applyAlignment="1" applyProtection="1">
      <alignment horizontal="right"/>
    </xf>
    <xf numFmtId="165" fontId="16" fillId="4" borderId="5" xfId="2" applyNumberFormat="1" applyFont="1" applyFill="1" applyBorder="1" applyProtection="1">
      <protection hidden="1"/>
    </xf>
    <xf numFmtId="4" fontId="16" fillId="4" borderId="5" xfId="0" applyNumberFormat="1" applyFont="1" applyFill="1" applyBorder="1" applyProtection="1">
      <protection hidden="1"/>
    </xf>
    <xf numFmtId="0" fontId="16" fillId="4" borderId="5" xfId="0" applyFont="1" applyFill="1" applyBorder="1" applyProtection="1">
      <protection hidden="1"/>
    </xf>
    <xf numFmtId="10" fontId="16" fillId="4" borderId="5" xfId="0" applyNumberFormat="1" applyFont="1" applyFill="1" applyBorder="1" applyProtection="1">
      <protection hidden="1"/>
    </xf>
    <xf numFmtId="0" fontId="18" fillId="4" borderId="5" xfId="0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18" fillId="0" borderId="0" xfId="0" applyFont="1" applyProtection="1">
      <protection locked="0"/>
    </xf>
    <xf numFmtId="0" fontId="20" fillId="4" borderId="9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/>
    </xf>
    <xf numFmtId="14" fontId="22" fillId="4" borderId="11" xfId="0" applyNumberFormat="1" applyFont="1" applyFill="1" applyBorder="1" applyAlignment="1" applyProtection="1">
      <alignment horizontal="right"/>
    </xf>
    <xf numFmtId="0" fontId="21" fillId="4" borderId="11" xfId="0" applyFont="1" applyFill="1" applyBorder="1" applyAlignment="1" applyProtection="1">
      <alignment horizontal="center"/>
    </xf>
    <xf numFmtId="4" fontId="8" fillId="4" borderId="12" xfId="0" applyNumberFormat="1" applyFont="1" applyFill="1" applyBorder="1" applyProtection="1">
      <protection hidden="1"/>
    </xf>
    <xf numFmtId="0" fontId="10" fillId="0" borderId="13" xfId="0" applyFont="1" applyBorder="1" applyAlignment="1" applyProtection="1">
      <alignment horizontal="center"/>
      <protection hidden="1"/>
    </xf>
    <xf numFmtId="14" fontId="10" fillId="0" borderId="13" xfId="0" applyNumberFormat="1" applyFont="1" applyBorder="1" applyAlignment="1" applyProtection="1">
      <alignment horizontal="right"/>
      <protection hidden="1"/>
    </xf>
    <xf numFmtId="4" fontId="10" fillId="0" borderId="13" xfId="0" applyNumberFormat="1" applyFont="1" applyBorder="1" applyAlignment="1" applyProtection="1">
      <alignment horizontal="right"/>
      <protection hidden="1"/>
    </xf>
    <xf numFmtId="4" fontId="10" fillId="5" borderId="13" xfId="0" applyNumberFormat="1" applyFont="1" applyFill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center"/>
      <protection hidden="1"/>
    </xf>
    <xf numFmtId="14" fontId="10" fillId="0" borderId="5" xfId="0" applyNumberFormat="1" applyFont="1" applyBorder="1" applyAlignment="1" applyProtection="1">
      <alignment horizontal="right"/>
      <protection hidden="1"/>
    </xf>
    <xf numFmtId="4" fontId="10" fillId="0" borderId="5" xfId="0" applyNumberFormat="1" applyFont="1" applyBorder="1" applyAlignment="1" applyProtection="1">
      <alignment horizontal="right"/>
      <protection hidden="1"/>
    </xf>
    <xf numFmtId="4" fontId="10" fillId="5" borderId="5" xfId="0" applyNumberFormat="1" applyFont="1" applyFill="1" applyBorder="1" applyAlignment="1" applyProtection="1">
      <alignment horizontal="right"/>
      <protection locked="0"/>
    </xf>
    <xf numFmtId="0" fontId="17" fillId="4" borderId="5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/>
    <xf numFmtId="0" fontId="19" fillId="4" borderId="5" xfId="0" applyFont="1" applyFill="1" applyBorder="1" applyAlignment="1" applyProtection="1">
      <alignment horizontal="left"/>
    </xf>
    <xf numFmtId="4" fontId="17" fillId="4" borderId="10" xfId="0" applyNumberFormat="1" applyFont="1" applyFill="1" applyBorder="1" applyAlignment="1" applyProtection="1">
      <alignment horizontal="center"/>
      <protection hidden="1"/>
    </xf>
    <xf numFmtId="4" fontId="17" fillId="4" borderId="12" xfId="0" applyNumberFormat="1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 vertical="center" wrapText="1"/>
    </xf>
    <xf numFmtId="10" fontId="17" fillId="4" borderId="10" xfId="0" applyNumberFormat="1" applyFont="1" applyFill="1" applyBorder="1" applyAlignment="1" applyProtection="1">
      <alignment horizontal="center"/>
      <protection hidden="1"/>
    </xf>
    <xf numFmtId="10" fontId="17" fillId="4" borderId="12" xfId="0" applyNumberFormat="1" applyFont="1" applyFill="1" applyBorder="1" applyAlignment="1" applyProtection="1">
      <alignment horizontal="center"/>
      <protection hidden="1"/>
    </xf>
    <xf numFmtId="0" fontId="19" fillId="4" borderId="5" xfId="0" applyFont="1" applyFill="1" applyBorder="1" applyAlignment="1" applyProtection="1">
      <alignment horizontal="left"/>
      <protection locked="0"/>
    </xf>
    <xf numFmtId="3" fontId="17" fillId="5" borderId="10" xfId="0" applyNumberFormat="1" applyFont="1" applyFill="1" applyBorder="1" applyAlignment="1" applyProtection="1">
      <alignment horizontal="center"/>
      <protection locked="0"/>
    </xf>
    <xf numFmtId="3" fontId="17" fillId="5" borderId="12" xfId="0" applyNumberFormat="1" applyFont="1" applyFill="1" applyBorder="1" applyAlignment="1" applyProtection="1">
      <alignment horizontal="center"/>
      <protection locked="0"/>
    </xf>
    <xf numFmtId="1" fontId="17" fillId="5" borderId="10" xfId="0" applyNumberFormat="1" applyFont="1" applyFill="1" applyBorder="1" applyAlignment="1" applyProtection="1">
      <alignment horizontal="center"/>
      <protection locked="0"/>
    </xf>
    <xf numFmtId="1" fontId="17" fillId="5" borderId="12" xfId="0" applyNumberFormat="1" applyFont="1" applyFill="1" applyBorder="1" applyAlignment="1" applyProtection="1">
      <alignment horizontal="center"/>
      <protection locked="0"/>
    </xf>
    <xf numFmtId="10" fontId="17" fillId="5" borderId="10" xfId="0" applyNumberFormat="1" applyFont="1" applyFill="1" applyBorder="1" applyAlignment="1" applyProtection="1">
      <alignment horizontal="center"/>
      <protection locked="0"/>
    </xf>
    <xf numFmtId="10" fontId="17" fillId="5" borderId="12" xfId="0" applyNumberFormat="1" applyFont="1" applyFill="1" applyBorder="1" applyAlignment="1" applyProtection="1">
      <alignment horizontal="center"/>
      <protection locked="0"/>
    </xf>
    <xf numFmtId="164" fontId="18" fillId="0" borderId="10" xfId="0" applyNumberFormat="1" applyFont="1" applyBorder="1" applyAlignment="1" applyProtection="1">
      <alignment horizontal="center"/>
      <protection hidden="1"/>
    </xf>
    <xf numFmtId="164" fontId="18" fillId="0" borderId="12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19" fillId="4" borderId="10" xfId="0" applyFont="1" applyFill="1" applyBorder="1" applyAlignment="1" applyProtection="1">
      <alignment horizontal="left"/>
    </xf>
    <xf numFmtId="0" fontId="19" fillId="4" borderId="11" xfId="0" applyFont="1" applyFill="1" applyBorder="1" applyAlignment="1" applyProtection="1">
      <alignment horizontal="left"/>
    </xf>
    <xf numFmtId="0" fontId="19" fillId="4" borderId="12" xfId="0" applyFont="1" applyFill="1" applyBorder="1" applyAlignment="1" applyProtection="1">
      <alignment horizontal="left"/>
    </xf>
    <xf numFmtId="164" fontId="19" fillId="4" borderId="10" xfId="0" applyNumberFormat="1" applyFont="1" applyFill="1" applyBorder="1" applyAlignment="1" applyProtection="1">
      <alignment horizontal="center"/>
      <protection hidden="1"/>
    </xf>
    <xf numFmtId="0" fontId="19" fillId="4" borderId="12" xfId="0" applyFont="1" applyFill="1" applyBorder="1" applyAlignment="1" applyProtection="1">
      <alignment horizontal="center"/>
      <protection hidden="1"/>
    </xf>
    <xf numFmtId="10" fontId="19" fillId="4" borderId="10" xfId="0" applyNumberFormat="1" applyFont="1" applyFill="1" applyBorder="1" applyAlignment="1" applyProtection="1">
      <alignment horizontal="center"/>
      <protection hidden="1"/>
    </xf>
    <xf numFmtId="10" fontId="19" fillId="4" borderId="12" xfId="0" applyNumberFormat="1" applyFont="1" applyFill="1" applyBorder="1" applyAlignment="1" applyProtection="1">
      <alignment horizontal="center"/>
      <protection hidden="1"/>
    </xf>
    <xf numFmtId="164" fontId="17" fillId="4" borderId="5" xfId="0" applyNumberFormat="1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164" fontId="12" fillId="4" borderId="15" xfId="0" applyNumberFormat="1" applyFont="1" applyFill="1" applyBorder="1" applyAlignment="1" applyProtection="1">
      <alignment horizontal="center"/>
      <protection hidden="1"/>
    </xf>
    <xf numFmtId="164" fontId="12" fillId="4" borderId="16" xfId="0" applyNumberFormat="1" applyFont="1" applyFill="1" applyBorder="1" applyAlignment="1" applyProtection="1">
      <alignment horizontal="center"/>
      <protection hidden="1"/>
    </xf>
    <xf numFmtId="164" fontId="12" fillId="4" borderId="17" xfId="0" applyNumberFormat="1" applyFont="1" applyFill="1" applyBorder="1" applyAlignment="1" applyProtection="1">
      <alignment horizontal="center"/>
      <protection hidden="1"/>
    </xf>
    <xf numFmtId="4" fontId="5" fillId="4" borderId="10" xfId="0" applyNumberFormat="1" applyFont="1" applyFill="1" applyBorder="1" applyAlignment="1" applyProtection="1">
      <alignment horizontal="center"/>
      <protection hidden="1"/>
    </xf>
    <xf numFmtId="4" fontId="5" fillId="4" borderId="12" xfId="0" applyNumberFormat="1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0" fontId="12" fillId="4" borderId="17" xfId="0" applyFont="1" applyFill="1" applyBorder="1" applyAlignment="1" applyProtection="1">
      <alignment horizontal="center"/>
      <protection hidden="1"/>
    </xf>
    <xf numFmtId="164" fontId="12" fillId="4" borderId="18" xfId="0" applyNumberFormat="1" applyFont="1" applyFill="1" applyBorder="1" applyAlignment="1" applyProtection="1">
      <alignment horizontal="center"/>
      <protection hidden="1"/>
    </xf>
    <xf numFmtId="0" fontId="12" fillId="4" borderId="19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center"/>
      <protection hidden="1"/>
    </xf>
    <xf numFmtId="0" fontId="12" fillId="4" borderId="21" xfId="0" applyFont="1" applyFill="1" applyBorder="1" applyAlignment="1" applyProtection="1">
      <alignment horizontal="center"/>
      <protection hidden="1"/>
    </xf>
    <xf numFmtId="1" fontId="5" fillId="5" borderId="10" xfId="0" applyNumberFormat="1" applyFont="1" applyFill="1" applyBorder="1" applyAlignment="1" applyProtection="1">
      <alignment horizontal="center"/>
      <protection locked="0"/>
    </xf>
    <xf numFmtId="1" fontId="5" fillId="5" borderId="12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left"/>
    </xf>
    <xf numFmtId="10" fontId="5" fillId="4" borderId="10" xfId="0" applyNumberFormat="1" applyFont="1" applyFill="1" applyBorder="1" applyAlignment="1" applyProtection="1">
      <alignment horizontal="center"/>
      <protection hidden="1"/>
    </xf>
    <xf numFmtId="10" fontId="5" fillId="4" borderId="1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</xf>
    <xf numFmtId="0" fontId="7" fillId="4" borderId="10" xfId="0" applyFont="1" applyFill="1" applyBorder="1" applyAlignment="1" applyProtection="1">
      <alignment horizontal="left"/>
      <protection hidden="1"/>
    </xf>
    <xf numFmtId="0" fontId="7" fillId="4" borderId="11" xfId="0" applyFont="1" applyFill="1" applyBorder="1" applyAlignment="1" applyProtection="1">
      <alignment horizontal="left"/>
      <protection hidden="1"/>
    </xf>
    <xf numFmtId="0" fontId="7" fillId="4" borderId="12" xfId="0" applyFont="1" applyFill="1" applyBorder="1" applyAlignment="1" applyProtection="1">
      <alignment horizontal="left"/>
      <protection hidden="1"/>
    </xf>
    <xf numFmtId="164" fontId="7" fillId="4" borderId="10" xfId="0" applyNumberFormat="1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10" fontId="7" fillId="4" borderId="10" xfId="0" applyNumberFormat="1" applyFont="1" applyFill="1" applyBorder="1" applyAlignment="1" applyProtection="1">
      <alignment horizontal="center"/>
      <protection hidden="1"/>
    </xf>
    <xf numFmtId="10" fontId="7" fillId="4" borderId="12" xfId="0" applyNumberFormat="1" applyFont="1" applyFill="1" applyBorder="1" applyAlignment="1" applyProtection="1">
      <alignment horizontal="center"/>
      <protection hidden="1"/>
    </xf>
    <xf numFmtId="3" fontId="5" fillId="5" borderId="10" xfId="0" applyNumberFormat="1" applyFont="1" applyFill="1" applyBorder="1" applyAlignment="1" applyProtection="1">
      <alignment horizontal="center"/>
      <protection locked="0"/>
    </xf>
    <xf numFmtId="3" fontId="5" fillId="5" borderId="12" xfId="0" applyNumberFormat="1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 applyProtection="1">
      <alignment horizontal="center"/>
      <protection locked="0"/>
    </xf>
    <xf numFmtId="10" fontId="5" fillId="5" borderId="12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left"/>
    </xf>
    <xf numFmtId="0" fontId="7" fillId="4" borderId="11" xfId="0" applyFont="1" applyFill="1" applyBorder="1" applyAlignment="1" applyProtection="1">
      <alignment horizontal="left"/>
    </xf>
    <xf numFmtId="0" fontId="7" fillId="4" borderId="12" xfId="0" applyFont="1" applyFill="1" applyBorder="1" applyAlignment="1" applyProtection="1">
      <alignment horizontal="left"/>
    </xf>
  </cellXfs>
  <cellStyles count="3">
    <cellStyle name="Денежный" xfId="1" builtinId="4"/>
    <cellStyle name="Обычный" xfId="0" builtinId="0"/>
    <cellStyle name="Процентный" xfId="2" builtinId="5"/>
  </cellStyles>
  <dxfs count="2">
    <dxf>
      <font>
        <b/>
        <i val="0"/>
        <condense val="0"/>
        <extend val="0"/>
        <color indexed="56"/>
      </font>
      <fill>
        <patternFill>
          <bgColor indexed="46"/>
        </patternFill>
      </fill>
    </dxf>
    <dxf>
      <font>
        <b/>
        <i val="0"/>
        <condense val="0"/>
        <extend val="0"/>
        <color indexed="56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15" fmlaLink="$D$6" fmlaRange="$I$24:$I$53" sel="2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5</xdr:row>
          <xdr:rowOff>0</xdr:rowOff>
        </xdr:from>
        <xdr:to>
          <xdr:col>4</xdr:col>
          <xdr:colOff>19050</xdr:colOff>
          <xdr:row>6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C131"/>
  <sheetViews>
    <sheetView showGridLines="0" tabSelected="1" zoomScale="85" workbookViewId="0">
      <selection activeCell="T18" sqref="T18"/>
    </sheetView>
  </sheetViews>
  <sheetFormatPr defaultRowHeight="12.75" x14ac:dyDescent="0.2"/>
  <cols>
    <col min="1" max="1" width="2.28515625" customWidth="1"/>
    <col min="2" max="2" width="7.7109375" customWidth="1"/>
    <col min="4" max="4" width="7" customWidth="1"/>
    <col min="6" max="6" width="8" customWidth="1"/>
    <col min="8" max="8" width="7.140625" customWidth="1"/>
    <col min="10" max="10" width="7.5703125" customWidth="1"/>
    <col min="18" max="29" width="9.140625" style="3"/>
  </cols>
  <sheetData>
    <row r="1" spans="1:19" ht="15.75" x14ac:dyDescent="0.25">
      <c r="A1" s="1"/>
      <c r="B1" s="74" t="s">
        <v>11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"/>
      <c r="S1" s="2"/>
    </row>
    <row r="2" spans="1:19" ht="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x14ac:dyDescent="0.2">
      <c r="A3" s="1"/>
      <c r="B3" s="65" t="s">
        <v>0</v>
      </c>
      <c r="C3" s="65"/>
      <c r="D3" s="65"/>
      <c r="E3" s="65"/>
      <c r="F3" s="65"/>
      <c r="G3" s="65"/>
      <c r="H3" s="65"/>
      <c r="I3" s="66">
        <v>3000000000</v>
      </c>
      <c r="J3" s="67"/>
      <c r="K3" s="39"/>
      <c r="L3" s="75" t="s">
        <v>9</v>
      </c>
      <c r="M3" s="76"/>
      <c r="N3" s="76"/>
      <c r="O3" s="77"/>
      <c r="P3" s="78">
        <f>G41+N41</f>
        <v>5706875000.0000038</v>
      </c>
      <c r="Q3" s="79"/>
      <c r="R3" s="2"/>
      <c r="S3" s="2"/>
    </row>
    <row r="4" spans="1:19" x14ac:dyDescent="0.2">
      <c r="A4" s="1"/>
      <c r="B4" s="65" t="s">
        <v>14</v>
      </c>
      <c r="C4" s="65"/>
      <c r="D4" s="65"/>
      <c r="E4" s="65"/>
      <c r="F4" s="65"/>
      <c r="G4" s="65"/>
      <c r="H4" s="65"/>
      <c r="I4" s="68">
        <v>60</v>
      </c>
      <c r="J4" s="69"/>
      <c r="K4" s="39"/>
      <c r="L4" s="59" t="s">
        <v>10</v>
      </c>
      <c r="M4" s="59"/>
      <c r="N4" s="59"/>
      <c r="O4" s="59"/>
      <c r="P4" s="80">
        <f>(P3-I3)/I3</f>
        <v>0.90229166666666794</v>
      </c>
      <c r="Q4" s="81"/>
      <c r="R4" s="2"/>
      <c r="S4" s="2"/>
    </row>
    <row r="5" spans="1:19" x14ac:dyDescent="0.2">
      <c r="A5" s="1"/>
      <c r="B5" s="65" t="s">
        <v>1</v>
      </c>
      <c r="C5" s="65"/>
      <c r="D5" s="65"/>
      <c r="E5" s="65"/>
      <c r="F5" s="65"/>
      <c r="G5" s="65"/>
      <c r="H5" s="65"/>
      <c r="I5" s="70">
        <v>0.17499999999999999</v>
      </c>
      <c r="J5" s="71"/>
      <c r="K5" s="39"/>
      <c r="L5" s="39"/>
      <c r="M5" s="39"/>
      <c r="N5" s="39"/>
      <c r="O5" s="39"/>
      <c r="P5" s="39"/>
      <c r="Q5" s="39"/>
      <c r="R5" s="2"/>
      <c r="S5" s="2"/>
    </row>
    <row r="6" spans="1:19" x14ac:dyDescent="0.2">
      <c r="A6" s="1"/>
      <c r="B6" s="65" t="s">
        <v>2</v>
      </c>
      <c r="C6" s="65"/>
      <c r="D6" s="65"/>
      <c r="E6" s="65"/>
      <c r="F6" s="65"/>
      <c r="G6" s="65"/>
      <c r="H6" s="65"/>
      <c r="I6" s="70">
        <v>1.4999999999999999E-2</v>
      </c>
      <c r="J6" s="71"/>
      <c r="K6" s="39"/>
      <c r="L6" s="39"/>
      <c r="M6" s="39"/>
      <c r="N6" s="39"/>
      <c r="O6" s="39"/>
      <c r="P6" s="39"/>
      <c r="Q6" s="39"/>
      <c r="R6" s="2"/>
      <c r="S6" s="2"/>
    </row>
    <row r="7" spans="1:19" x14ac:dyDescent="0.2">
      <c r="A7" s="1"/>
      <c r="B7" s="59" t="s">
        <v>3</v>
      </c>
      <c r="C7" s="59"/>
      <c r="D7" s="59"/>
      <c r="E7" s="59"/>
      <c r="F7" s="59"/>
      <c r="G7" s="59"/>
      <c r="H7" s="59"/>
      <c r="I7" s="60">
        <f>IF(I4=0,0,ROUND(I3/I4,2))</f>
        <v>50000000</v>
      </c>
      <c r="J7" s="61"/>
      <c r="K7" s="39"/>
      <c r="L7" s="39"/>
      <c r="M7" s="39"/>
      <c r="N7" s="39"/>
      <c r="O7" s="39"/>
      <c r="P7" s="39"/>
      <c r="Q7" s="39"/>
      <c r="R7" s="2"/>
      <c r="S7" s="2"/>
    </row>
    <row r="8" spans="1:19" x14ac:dyDescent="0.2">
      <c r="A8" s="1"/>
      <c r="B8" s="59" t="s">
        <v>4</v>
      </c>
      <c r="C8" s="59"/>
      <c r="D8" s="59"/>
      <c r="E8" s="59"/>
      <c r="F8" s="59"/>
      <c r="G8" s="59"/>
      <c r="H8" s="59"/>
      <c r="I8" s="63">
        <f>IF(I5=0,0,I5/12)</f>
        <v>1.4583333333333332E-2</v>
      </c>
      <c r="J8" s="64"/>
      <c r="K8" s="39"/>
      <c r="L8" s="39"/>
      <c r="M8" s="39"/>
      <c r="N8" s="39"/>
      <c r="O8" s="39"/>
      <c r="P8" s="39"/>
      <c r="Q8" s="39"/>
      <c r="R8" s="2"/>
      <c r="S8" s="2"/>
    </row>
    <row r="9" spans="1:1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</row>
    <row r="10" spans="1:19" ht="26.25" customHeight="1" x14ac:dyDescent="0.2">
      <c r="A10" s="1"/>
      <c r="B10" s="53" t="s">
        <v>5</v>
      </c>
      <c r="C10" s="62" t="s">
        <v>6</v>
      </c>
      <c r="D10" s="62"/>
      <c r="E10" s="62" t="s">
        <v>7</v>
      </c>
      <c r="F10" s="62"/>
      <c r="G10" s="62" t="s">
        <v>15</v>
      </c>
      <c r="H10" s="62"/>
      <c r="I10" s="53" t="s">
        <v>5</v>
      </c>
      <c r="J10" s="62" t="s">
        <v>6</v>
      </c>
      <c r="K10" s="62"/>
      <c r="L10" s="62" t="s">
        <v>7</v>
      </c>
      <c r="M10" s="62"/>
      <c r="N10" s="62" t="s">
        <v>15</v>
      </c>
      <c r="O10" s="62"/>
      <c r="P10" s="1"/>
      <c r="Q10" s="1"/>
    </row>
    <row r="11" spans="1:19" x14ac:dyDescent="0.2">
      <c r="A11" s="1"/>
      <c r="B11" s="37">
        <v>1</v>
      </c>
      <c r="C11" s="72">
        <f>I3</f>
        <v>3000000000</v>
      </c>
      <c r="D11" s="73"/>
      <c r="E11" s="72">
        <f t="shared" ref="E11:E40" si="0">$C11*(1+$I$8)-$C11</f>
        <v>43750000</v>
      </c>
      <c r="F11" s="73"/>
      <c r="G11" s="72">
        <f>IF($C11&lt;=1,"",$E11+$I$7+C11*$I$6)</f>
        <v>138750000</v>
      </c>
      <c r="H11" s="73"/>
      <c r="I11" s="37">
        <v>31</v>
      </c>
      <c r="J11" s="72">
        <f>$C40-$I$7</f>
        <v>1500000000</v>
      </c>
      <c r="K11" s="73"/>
      <c r="L11" s="72">
        <f>$J11*(1+$I$8)-$J11</f>
        <v>21875000</v>
      </c>
      <c r="M11" s="73"/>
      <c r="N11" s="72">
        <f>IF($J11&lt;=1,"",$L11+$I$7+J11*$I$6)</f>
        <v>94375000</v>
      </c>
      <c r="O11" s="73"/>
      <c r="P11" s="1"/>
      <c r="Q11" s="1"/>
    </row>
    <row r="12" spans="1:19" x14ac:dyDescent="0.2">
      <c r="A12" s="1"/>
      <c r="B12" s="37">
        <v>2</v>
      </c>
      <c r="C12" s="72">
        <f>$C11-$I$7</f>
        <v>2950000000</v>
      </c>
      <c r="D12" s="73"/>
      <c r="E12" s="72">
        <f t="shared" si="0"/>
        <v>43020833.333333492</v>
      </c>
      <c r="F12" s="73"/>
      <c r="G12" s="72">
        <f t="shared" ref="G12:G40" si="1">IF($C12&lt;=1,"",$E12+$I$7+C12*$I$6)</f>
        <v>137270833.33333349</v>
      </c>
      <c r="H12" s="73"/>
      <c r="I12" s="37">
        <v>32</v>
      </c>
      <c r="J12" s="72">
        <f t="shared" ref="J12:J40" si="2">$J11-$I$7</f>
        <v>1450000000</v>
      </c>
      <c r="K12" s="73"/>
      <c r="L12" s="72">
        <f t="shared" ref="L12:L40" si="3">$J12*(1+$I$8)-$J12</f>
        <v>21145833.333333492</v>
      </c>
      <c r="M12" s="73"/>
      <c r="N12" s="72">
        <f t="shared" ref="N12:N40" si="4">IF($J12&lt;=1,"",$L12+$I$7+J12*$I$6)</f>
        <v>92895833.333333492</v>
      </c>
      <c r="O12" s="73"/>
      <c r="P12" s="1"/>
      <c r="Q12" s="1"/>
    </row>
    <row r="13" spans="1:19" x14ac:dyDescent="0.2">
      <c r="A13" s="1"/>
      <c r="B13" s="37">
        <v>3</v>
      </c>
      <c r="C13" s="72">
        <f t="shared" ref="C13:C40" si="5">$C12-$I$7</f>
        <v>2900000000</v>
      </c>
      <c r="D13" s="73"/>
      <c r="E13" s="72">
        <f t="shared" si="0"/>
        <v>42291666.666666985</v>
      </c>
      <c r="F13" s="73"/>
      <c r="G13" s="72">
        <f t="shared" si="1"/>
        <v>135791666.66666698</v>
      </c>
      <c r="H13" s="73"/>
      <c r="I13" s="37">
        <v>33</v>
      </c>
      <c r="J13" s="72">
        <f t="shared" si="2"/>
        <v>1400000000</v>
      </c>
      <c r="K13" s="73"/>
      <c r="L13" s="72">
        <f t="shared" si="3"/>
        <v>20416666.666666746</v>
      </c>
      <c r="M13" s="73"/>
      <c r="N13" s="72">
        <f t="shared" si="4"/>
        <v>91416666.666666746</v>
      </c>
      <c r="O13" s="73"/>
      <c r="P13" s="1"/>
      <c r="Q13" s="1"/>
    </row>
    <row r="14" spans="1:19" x14ac:dyDescent="0.2">
      <c r="A14" s="1"/>
      <c r="B14" s="37">
        <v>4</v>
      </c>
      <c r="C14" s="72">
        <f t="shared" si="5"/>
        <v>2850000000</v>
      </c>
      <c r="D14" s="73"/>
      <c r="E14" s="72">
        <f t="shared" si="0"/>
        <v>41562500</v>
      </c>
      <c r="F14" s="73"/>
      <c r="G14" s="72">
        <f t="shared" si="1"/>
        <v>134312500</v>
      </c>
      <c r="H14" s="73"/>
      <c r="I14" s="37">
        <v>34</v>
      </c>
      <c r="J14" s="72">
        <f t="shared" si="2"/>
        <v>1350000000</v>
      </c>
      <c r="K14" s="73"/>
      <c r="L14" s="72">
        <f t="shared" si="3"/>
        <v>19687500</v>
      </c>
      <c r="M14" s="73"/>
      <c r="N14" s="72">
        <f t="shared" si="4"/>
        <v>89937500</v>
      </c>
      <c r="O14" s="73"/>
      <c r="P14" s="1"/>
      <c r="Q14" s="1"/>
    </row>
    <row r="15" spans="1:19" x14ac:dyDescent="0.2">
      <c r="A15" s="1"/>
      <c r="B15" s="37">
        <v>5</v>
      </c>
      <c r="C15" s="72">
        <f t="shared" si="5"/>
        <v>2800000000</v>
      </c>
      <c r="D15" s="73"/>
      <c r="E15" s="72">
        <f t="shared" si="0"/>
        <v>40833333.333333492</v>
      </c>
      <c r="F15" s="73"/>
      <c r="G15" s="72">
        <f t="shared" si="1"/>
        <v>132833333.33333349</v>
      </c>
      <c r="H15" s="73"/>
      <c r="I15" s="37">
        <v>35</v>
      </c>
      <c r="J15" s="72">
        <f t="shared" si="2"/>
        <v>1300000000</v>
      </c>
      <c r="K15" s="73"/>
      <c r="L15" s="72">
        <f t="shared" si="3"/>
        <v>18958333.333333492</v>
      </c>
      <c r="M15" s="73"/>
      <c r="N15" s="72">
        <f t="shared" si="4"/>
        <v>88458333.333333492</v>
      </c>
      <c r="O15" s="73"/>
      <c r="P15" s="1"/>
      <c r="Q15" s="1"/>
    </row>
    <row r="16" spans="1:19" x14ac:dyDescent="0.2">
      <c r="A16" s="1"/>
      <c r="B16" s="37">
        <v>6</v>
      </c>
      <c r="C16" s="72">
        <f t="shared" si="5"/>
        <v>2750000000</v>
      </c>
      <c r="D16" s="73"/>
      <c r="E16" s="72">
        <f t="shared" si="0"/>
        <v>40104166.666666985</v>
      </c>
      <c r="F16" s="73"/>
      <c r="G16" s="72">
        <f t="shared" si="1"/>
        <v>131354166.66666698</v>
      </c>
      <c r="H16" s="73"/>
      <c r="I16" s="37">
        <v>36</v>
      </c>
      <c r="J16" s="72">
        <f t="shared" si="2"/>
        <v>1250000000</v>
      </c>
      <c r="K16" s="73"/>
      <c r="L16" s="72">
        <f t="shared" si="3"/>
        <v>18229166.666666746</v>
      </c>
      <c r="M16" s="73"/>
      <c r="N16" s="72">
        <f t="shared" si="4"/>
        <v>86979166.666666746</v>
      </c>
      <c r="O16" s="73"/>
      <c r="P16" s="1"/>
      <c r="Q16" s="1"/>
    </row>
    <row r="17" spans="1:17" x14ac:dyDescent="0.2">
      <c r="A17" s="1"/>
      <c r="B17" s="37">
        <v>7</v>
      </c>
      <c r="C17" s="72">
        <f t="shared" si="5"/>
        <v>2700000000</v>
      </c>
      <c r="D17" s="73"/>
      <c r="E17" s="72">
        <f t="shared" si="0"/>
        <v>39375000</v>
      </c>
      <c r="F17" s="73"/>
      <c r="G17" s="72">
        <f t="shared" si="1"/>
        <v>129875000</v>
      </c>
      <c r="H17" s="73"/>
      <c r="I17" s="37">
        <v>37</v>
      </c>
      <c r="J17" s="72">
        <f t="shared" si="2"/>
        <v>1200000000</v>
      </c>
      <c r="K17" s="73"/>
      <c r="L17" s="72">
        <f t="shared" si="3"/>
        <v>17500000</v>
      </c>
      <c r="M17" s="73"/>
      <c r="N17" s="72">
        <f t="shared" si="4"/>
        <v>85500000</v>
      </c>
      <c r="O17" s="73"/>
      <c r="P17" s="1"/>
      <c r="Q17" s="1"/>
    </row>
    <row r="18" spans="1:17" x14ac:dyDescent="0.2">
      <c r="A18" s="1"/>
      <c r="B18" s="37">
        <v>8</v>
      </c>
      <c r="C18" s="72">
        <f t="shared" si="5"/>
        <v>2650000000</v>
      </c>
      <c r="D18" s="73"/>
      <c r="E18" s="72">
        <f t="shared" si="0"/>
        <v>38645833.333333492</v>
      </c>
      <c r="F18" s="73"/>
      <c r="G18" s="72">
        <f t="shared" si="1"/>
        <v>128395833.33333349</v>
      </c>
      <c r="H18" s="73"/>
      <c r="I18" s="37">
        <v>38</v>
      </c>
      <c r="J18" s="72">
        <f t="shared" si="2"/>
        <v>1150000000</v>
      </c>
      <c r="K18" s="73"/>
      <c r="L18" s="72">
        <f t="shared" si="3"/>
        <v>16770833.333333492</v>
      </c>
      <c r="M18" s="73"/>
      <c r="N18" s="72">
        <f t="shared" si="4"/>
        <v>84020833.333333492</v>
      </c>
      <c r="O18" s="73"/>
      <c r="P18" s="1"/>
      <c r="Q18" s="1"/>
    </row>
    <row r="19" spans="1:17" x14ac:dyDescent="0.2">
      <c r="A19" s="1"/>
      <c r="B19" s="37">
        <v>9</v>
      </c>
      <c r="C19" s="72">
        <f t="shared" si="5"/>
        <v>2600000000</v>
      </c>
      <c r="D19" s="73"/>
      <c r="E19" s="72">
        <f t="shared" si="0"/>
        <v>37916666.666666985</v>
      </c>
      <c r="F19" s="73"/>
      <c r="G19" s="72">
        <f t="shared" si="1"/>
        <v>126916666.66666698</v>
      </c>
      <c r="H19" s="73"/>
      <c r="I19" s="37">
        <v>39</v>
      </c>
      <c r="J19" s="72">
        <f t="shared" si="2"/>
        <v>1100000000</v>
      </c>
      <c r="K19" s="73"/>
      <c r="L19" s="72">
        <f t="shared" si="3"/>
        <v>16041666.666666746</v>
      </c>
      <c r="M19" s="73"/>
      <c r="N19" s="72">
        <f t="shared" si="4"/>
        <v>82541666.666666746</v>
      </c>
      <c r="O19" s="73"/>
      <c r="P19" s="1"/>
      <c r="Q19" s="1"/>
    </row>
    <row r="20" spans="1:17" x14ac:dyDescent="0.2">
      <c r="A20" s="1"/>
      <c r="B20" s="37">
        <v>10</v>
      </c>
      <c r="C20" s="72">
        <f t="shared" si="5"/>
        <v>2550000000</v>
      </c>
      <c r="D20" s="73"/>
      <c r="E20" s="72">
        <f t="shared" si="0"/>
        <v>37187500</v>
      </c>
      <c r="F20" s="73"/>
      <c r="G20" s="72">
        <f t="shared" si="1"/>
        <v>125437500</v>
      </c>
      <c r="H20" s="73"/>
      <c r="I20" s="37">
        <v>40</v>
      </c>
      <c r="J20" s="72">
        <f t="shared" si="2"/>
        <v>1050000000</v>
      </c>
      <c r="K20" s="73"/>
      <c r="L20" s="72">
        <f t="shared" si="3"/>
        <v>15312500.000000119</v>
      </c>
      <c r="M20" s="73"/>
      <c r="N20" s="72">
        <f t="shared" si="4"/>
        <v>81062500.000000119</v>
      </c>
      <c r="O20" s="73"/>
      <c r="P20" s="1"/>
      <c r="Q20" s="1"/>
    </row>
    <row r="21" spans="1:17" x14ac:dyDescent="0.2">
      <c r="A21" s="1"/>
      <c r="B21" s="37">
        <v>11</v>
      </c>
      <c r="C21" s="72">
        <f t="shared" si="5"/>
        <v>2500000000</v>
      </c>
      <c r="D21" s="73"/>
      <c r="E21" s="72">
        <f t="shared" si="0"/>
        <v>36458333.333333492</v>
      </c>
      <c r="F21" s="73"/>
      <c r="G21" s="72">
        <f t="shared" si="1"/>
        <v>123958333.33333349</v>
      </c>
      <c r="H21" s="73"/>
      <c r="I21" s="37">
        <v>41</v>
      </c>
      <c r="J21" s="72">
        <f t="shared" si="2"/>
        <v>1000000000</v>
      </c>
      <c r="K21" s="73"/>
      <c r="L21" s="72">
        <f t="shared" si="3"/>
        <v>14583333.333333373</v>
      </c>
      <c r="M21" s="73"/>
      <c r="N21" s="72">
        <f t="shared" si="4"/>
        <v>79583333.333333373</v>
      </c>
      <c r="O21" s="73"/>
      <c r="P21" s="1"/>
      <c r="Q21" s="1"/>
    </row>
    <row r="22" spans="1:17" x14ac:dyDescent="0.2">
      <c r="A22" s="1"/>
      <c r="B22" s="37">
        <v>12</v>
      </c>
      <c r="C22" s="72">
        <f t="shared" si="5"/>
        <v>2450000000</v>
      </c>
      <c r="D22" s="73"/>
      <c r="E22" s="72">
        <f t="shared" si="0"/>
        <v>35729166.666666985</v>
      </c>
      <c r="F22" s="73"/>
      <c r="G22" s="72">
        <f t="shared" si="1"/>
        <v>122479166.66666698</v>
      </c>
      <c r="H22" s="73"/>
      <c r="I22" s="37">
        <v>42</v>
      </c>
      <c r="J22" s="72">
        <f t="shared" si="2"/>
        <v>950000000</v>
      </c>
      <c r="K22" s="73"/>
      <c r="L22" s="72">
        <f t="shared" si="3"/>
        <v>13854166.666666746</v>
      </c>
      <c r="M22" s="73"/>
      <c r="N22" s="72">
        <f t="shared" si="4"/>
        <v>78104166.666666746</v>
      </c>
      <c r="O22" s="73"/>
      <c r="P22" s="1"/>
      <c r="Q22" s="1"/>
    </row>
    <row r="23" spans="1:17" x14ac:dyDescent="0.2">
      <c r="A23" s="1"/>
      <c r="B23" s="37">
        <v>13</v>
      </c>
      <c r="C23" s="72">
        <f t="shared" si="5"/>
        <v>2400000000</v>
      </c>
      <c r="D23" s="73"/>
      <c r="E23" s="72">
        <f t="shared" si="0"/>
        <v>35000000</v>
      </c>
      <c r="F23" s="73"/>
      <c r="G23" s="72">
        <f t="shared" si="1"/>
        <v>121000000</v>
      </c>
      <c r="H23" s="73"/>
      <c r="I23" s="37">
        <v>43</v>
      </c>
      <c r="J23" s="72">
        <f t="shared" si="2"/>
        <v>900000000</v>
      </c>
      <c r="K23" s="73"/>
      <c r="L23" s="72">
        <f t="shared" si="3"/>
        <v>13125000</v>
      </c>
      <c r="M23" s="73"/>
      <c r="N23" s="72">
        <f t="shared" si="4"/>
        <v>76625000</v>
      </c>
      <c r="O23" s="73"/>
      <c r="P23" s="1"/>
      <c r="Q23" s="1"/>
    </row>
    <row r="24" spans="1:17" x14ac:dyDescent="0.2">
      <c r="A24" s="1"/>
      <c r="B24" s="37">
        <v>14</v>
      </c>
      <c r="C24" s="72">
        <f t="shared" si="5"/>
        <v>2350000000</v>
      </c>
      <c r="D24" s="73"/>
      <c r="E24" s="72">
        <f t="shared" si="0"/>
        <v>34270833.333333492</v>
      </c>
      <c r="F24" s="73"/>
      <c r="G24" s="72">
        <f t="shared" si="1"/>
        <v>119520833.33333349</v>
      </c>
      <c r="H24" s="73"/>
      <c r="I24" s="37">
        <v>44</v>
      </c>
      <c r="J24" s="72">
        <f t="shared" si="2"/>
        <v>850000000</v>
      </c>
      <c r="K24" s="73"/>
      <c r="L24" s="72">
        <f t="shared" si="3"/>
        <v>12395833.333333373</v>
      </c>
      <c r="M24" s="73"/>
      <c r="N24" s="72">
        <f t="shared" si="4"/>
        <v>75145833.333333373</v>
      </c>
      <c r="O24" s="73"/>
      <c r="P24" s="1"/>
      <c r="Q24" s="1"/>
    </row>
    <row r="25" spans="1:17" x14ac:dyDescent="0.2">
      <c r="A25" s="1"/>
      <c r="B25" s="37">
        <v>15</v>
      </c>
      <c r="C25" s="72">
        <f t="shared" si="5"/>
        <v>2300000000</v>
      </c>
      <c r="D25" s="73"/>
      <c r="E25" s="72">
        <f t="shared" si="0"/>
        <v>33541666.666666985</v>
      </c>
      <c r="F25" s="73"/>
      <c r="G25" s="72">
        <f t="shared" si="1"/>
        <v>118041666.66666698</v>
      </c>
      <c r="H25" s="73"/>
      <c r="I25" s="37">
        <v>45</v>
      </c>
      <c r="J25" s="72">
        <f t="shared" si="2"/>
        <v>800000000</v>
      </c>
      <c r="K25" s="73"/>
      <c r="L25" s="72">
        <f t="shared" si="3"/>
        <v>11666666.666666746</v>
      </c>
      <c r="M25" s="73"/>
      <c r="N25" s="72">
        <f t="shared" si="4"/>
        <v>73666666.666666746</v>
      </c>
      <c r="O25" s="73"/>
      <c r="P25" s="1"/>
      <c r="Q25" s="1"/>
    </row>
    <row r="26" spans="1:17" x14ac:dyDescent="0.2">
      <c r="A26" s="1"/>
      <c r="B26" s="37">
        <v>16</v>
      </c>
      <c r="C26" s="72">
        <f t="shared" si="5"/>
        <v>2250000000</v>
      </c>
      <c r="D26" s="73"/>
      <c r="E26" s="72">
        <f t="shared" si="0"/>
        <v>32812500</v>
      </c>
      <c r="F26" s="73"/>
      <c r="G26" s="72">
        <f t="shared" si="1"/>
        <v>116562500</v>
      </c>
      <c r="H26" s="73"/>
      <c r="I26" s="37">
        <v>46</v>
      </c>
      <c r="J26" s="72">
        <f t="shared" si="2"/>
        <v>750000000</v>
      </c>
      <c r="K26" s="73"/>
      <c r="L26" s="72">
        <f t="shared" si="3"/>
        <v>10937500</v>
      </c>
      <c r="M26" s="73"/>
      <c r="N26" s="72">
        <f t="shared" si="4"/>
        <v>72187500</v>
      </c>
      <c r="O26" s="73"/>
      <c r="P26" s="1"/>
      <c r="Q26" s="1"/>
    </row>
    <row r="27" spans="1:17" x14ac:dyDescent="0.2">
      <c r="A27" s="1"/>
      <c r="B27" s="37">
        <v>17</v>
      </c>
      <c r="C27" s="72">
        <f t="shared" si="5"/>
        <v>2200000000</v>
      </c>
      <c r="D27" s="73"/>
      <c r="E27" s="72">
        <f t="shared" si="0"/>
        <v>32083333.333333492</v>
      </c>
      <c r="F27" s="73"/>
      <c r="G27" s="72">
        <f t="shared" si="1"/>
        <v>115083333.33333349</v>
      </c>
      <c r="H27" s="73"/>
      <c r="I27" s="37">
        <v>47</v>
      </c>
      <c r="J27" s="72">
        <f t="shared" si="2"/>
        <v>700000000</v>
      </c>
      <c r="K27" s="73"/>
      <c r="L27" s="72">
        <f t="shared" si="3"/>
        <v>10208333.333333373</v>
      </c>
      <c r="M27" s="73"/>
      <c r="N27" s="72">
        <f t="shared" si="4"/>
        <v>70708333.333333373</v>
      </c>
      <c r="O27" s="73"/>
      <c r="P27" s="1"/>
      <c r="Q27" s="1"/>
    </row>
    <row r="28" spans="1:17" x14ac:dyDescent="0.2">
      <c r="A28" s="1"/>
      <c r="B28" s="37">
        <v>18</v>
      </c>
      <c r="C28" s="72">
        <f t="shared" si="5"/>
        <v>2150000000</v>
      </c>
      <c r="D28" s="73"/>
      <c r="E28" s="72">
        <f t="shared" si="0"/>
        <v>31354166.666666985</v>
      </c>
      <c r="F28" s="73"/>
      <c r="G28" s="72">
        <f t="shared" si="1"/>
        <v>113604166.66666698</v>
      </c>
      <c r="H28" s="73"/>
      <c r="I28" s="37">
        <v>48</v>
      </c>
      <c r="J28" s="72">
        <f t="shared" si="2"/>
        <v>650000000</v>
      </c>
      <c r="K28" s="73"/>
      <c r="L28" s="72">
        <f t="shared" si="3"/>
        <v>9479166.6666667461</v>
      </c>
      <c r="M28" s="73"/>
      <c r="N28" s="72">
        <f t="shared" si="4"/>
        <v>69229166.666666746</v>
      </c>
      <c r="O28" s="73"/>
      <c r="P28" s="1"/>
      <c r="Q28" s="1"/>
    </row>
    <row r="29" spans="1:17" x14ac:dyDescent="0.2">
      <c r="A29" s="1"/>
      <c r="B29" s="37">
        <v>19</v>
      </c>
      <c r="C29" s="72">
        <f t="shared" si="5"/>
        <v>2100000000</v>
      </c>
      <c r="D29" s="73"/>
      <c r="E29" s="72">
        <f t="shared" si="0"/>
        <v>30625000.000000238</v>
      </c>
      <c r="F29" s="73"/>
      <c r="G29" s="72">
        <f t="shared" si="1"/>
        <v>112125000.00000024</v>
      </c>
      <c r="H29" s="73"/>
      <c r="I29" s="37">
        <v>49</v>
      </c>
      <c r="J29" s="72">
        <f t="shared" si="2"/>
        <v>600000000</v>
      </c>
      <c r="K29" s="73"/>
      <c r="L29" s="72">
        <f t="shared" si="3"/>
        <v>8750000</v>
      </c>
      <c r="M29" s="73"/>
      <c r="N29" s="72">
        <f t="shared" si="4"/>
        <v>67750000</v>
      </c>
      <c r="O29" s="73"/>
      <c r="P29" s="1"/>
      <c r="Q29" s="1"/>
    </row>
    <row r="30" spans="1:17" x14ac:dyDescent="0.2">
      <c r="A30" s="1"/>
      <c r="B30" s="37">
        <v>20</v>
      </c>
      <c r="C30" s="72">
        <f t="shared" si="5"/>
        <v>2050000000</v>
      </c>
      <c r="D30" s="73"/>
      <c r="E30" s="72">
        <f t="shared" si="0"/>
        <v>29895833.333333492</v>
      </c>
      <c r="F30" s="73"/>
      <c r="G30" s="72">
        <f t="shared" si="1"/>
        <v>110645833.33333349</v>
      </c>
      <c r="H30" s="73"/>
      <c r="I30" s="37">
        <v>50</v>
      </c>
      <c r="J30" s="72">
        <f t="shared" si="2"/>
        <v>550000000</v>
      </c>
      <c r="K30" s="73"/>
      <c r="L30" s="72">
        <f t="shared" si="3"/>
        <v>8020833.3333333731</v>
      </c>
      <c r="M30" s="73"/>
      <c r="N30" s="72">
        <f t="shared" si="4"/>
        <v>66270833.333333373</v>
      </c>
      <c r="O30" s="73"/>
      <c r="P30" s="1"/>
      <c r="Q30" s="1"/>
    </row>
    <row r="31" spans="1:17" x14ac:dyDescent="0.2">
      <c r="A31" s="1"/>
      <c r="B31" s="37">
        <v>21</v>
      </c>
      <c r="C31" s="72">
        <f t="shared" si="5"/>
        <v>2000000000</v>
      </c>
      <c r="D31" s="73"/>
      <c r="E31" s="72">
        <f t="shared" si="0"/>
        <v>29166666.666666746</v>
      </c>
      <c r="F31" s="73"/>
      <c r="G31" s="72">
        <f t="shared" si="1"/>
        <v>109166666.66666675</v>
      </c>
      <c r="H31" s="73"/>
      <c r="I31" s="37">
        <v>51</v>
      </c>
      <c r="J31" s="72">
        <f t="shared" si="2"/>
        <v>500000000</v>
      </c>
      <c r="K31" s="73"/>
      <c r="L31" s="72">
        <f t="shared" si="3"/>
        <v>7291666.6666666865</v>
      </c>
      <c r="M31" s="73"/>
      <c r="N31" s="72">
        <f t="shared" si="4"/>
        <v>64791666.666666687</v>
      </c>
      <c r="O31" s="73"/>
      <c r="P31" s="1"/>
      <c r="Q31" s="1"/>
    </row>
    <row r="32" spans="1:17" x14ac:dyDescent="0.2">
      <c r="A32" s="1"/>
      <c r="B32" s="37">
        <v>22</v>
      </c>
      <c r="C32" s="72">
        <f t="shared" si="5"/>
        <v>1950000000</v>
      </c>
      <c r="D32" s="73"/>
      <c r="E32" s="72">
        <f t="shared" si="0"/>
        <v>28437500</v>
      </c>
      <c r="F32" s="73"/>
      <c r="G32" s="72">
        <f t="shared" si="1"/>
        <v>107687500</v>
      </c>
      <c r="H32" s="73"/>
      <c r="I32" s="37">
        <v>52</v>
      </c>
      <c r="J32" s="72">
        <f t="shared" si="2"/>
        <v>450000000</v>
      </c>
      <c r="K32" s="73"/>
      <c r="L32" s="72">
        <f t="shared" si="3"/>
        <v>6562500</v>
      </c>
      <c r="M32" s="73"/>
      <c r="N32" s="72">
        <f t="shared" si="4"/>
        <v>63312500</v>
      </c>
      <c r="O32" s="73"/>
      <c r="P32" s="1"/>
      <c r="Q32" s="1"/>
    </row>
    <row r="33" spans="1:17" x14ac:dyDescent="0.2">
      <c r="A33" s="1"/>
      <c r="B33" s="37">
        <v>23</v>
      </c>
      <c r="C33" s="72">
        <f t="shared" si="5"/>
        <v>1900000000</v>
      </c>
      <c r="D33" s="73"/>
      <c r="E33" s="72">
        <f t="shared" si="0"/>
        <v>27708333.333333492</v>
      </c>
      <c r="F33" s="73"/>
      <c r="G33" s="72">
        <f t="shared" si="1"/>
        <v>106208333.33333349</v>
      </c>
      <c r="H33" s="73"/>
      <c r="I33" s="37">
        <v>53</v>
      </c>
      <c r="J33" s="72">
        <f t="shared" si="2"/>
        <v>400000000</v>
      </c>
      <c r="K33" s="73"/>
      <c r="L33" s="72">
        <f t="shared" si="3"/>
        <v>5833333.3333333731</v>
      </c>
      <c r="M33" s="73"/>
      <c r="N33" s="72">
        <f t="shared" si="4"/>
        <v>61833333.333333373</v>
      </c>
      <c r="O33" s="73"/>
      <c r="P33" s="1"/>
      <c r="Q33" s="1"/>
    </row>
    <row r="34" spans="1:17" x14ac:dyDescent="0.2">
      <c r="A34" s="1"/>
      <c r="B34" s="37">
        <v>24</v>
      </c>
      <c r="C34" s="72">
        <f t="shared" si="5"/>
        <v>1850000000</v>
      </c>
      <c r="D34" s="73"/>
      <c r="E34" s="72">
        <f t="shared" si="0"/>
        <v>26979166.666666746</v>
      </c>
      <c r="F34" s="73"/>
      <c r="G34" s="72">
        <f t="shared" si="1"/>
        <v>104729166.66666675</v>
      </c>
      <c r="H34" s="73"/>
      <c r="I34" s="37">
        <v>54</v>
      </c>
      <c r="J34" s="72">
        <f t="shared" si="2"/>
        <v>350000000</v>
      </c>
      <c r="K34" s="73"/>
      <c r="L34" s="72">
        <f t="shared" si="3"/>
        <v>5104166.6666666865</v>
      </c>
      <c r="M34" s="73"/>
      <c r="N34" s="72">
        <f t="shared" si="4"/>
        <v>60354166.666666687</v>
      </c>
      <c r="O34" s="73"/>
      <c r="P34" s="1"/>
      <c r="Q34" s="1"/>
    </row>
    <row r="35" spans="1:17" x14ac:dyDescent="0.2">
      <c r="A35" s="1"/>
      <c r="B35" s="37">
        <v>25</v>
      </c>
      <c r="C35" s="72">
        <f t="shared" si="5"/>
        <v>1800000000</v>
      </c>
      <c r="D35" s="73"/>
      <c r="E35" s="72">
        <f t="shared" si="0"/>
        <v>26250000</v>
      </c>
      <c r="F35" s="73"/>
      <c r="G35" s="72">
        <f t="shared" si="1"/>
        <v>103250000</v>
      </c>
      <c r="H35" s="73"/>
      <c r="I35" s="37">
        <v>55</v>
      </c>
      <c r="J35" s="72">
        <f t="shared" si="2"/>
        <v>300000000</v>
      </c>
      <c r="K35" s="73"/>
      <c r="L35" s="72">
        <f t="shared" si="3"/>
        <v>4375000</v>
      </c>
      <c r="M35" s="73"/>
      <c r="N35" s="72">
        <f t="shared" si="4"/>
        <v>58875000</v>
      </c>
      <c r="O35" s="73"/>
      <c r="P35" s="1"/>
      <c r="Q35" s="1"/>
    </row>
    <row r="36" spans="1:17" x14ac:dyDescent="0.2">
      <c r="A36" s="1"/>
      <c r="B36" s="37">
        <v>26</v>
      </c>
      <c r="C36" s="72">
        <f t="shared" si="5"/>
        <v>1750000000</v>
      </c>
      <c r="D36" s="73"/>
      <c r="E36" s="72">
        <f t="shared" si="0"/>
        <v>25520833.333333492</v>
      </c>
      <c r="F36" s="73"/>
      <c r="G36" s="72">
        <f t="shared" si="1"/>
        <v>101770833.33333349</v>
      </c>
      <c r="H36" s="73"/>
      <c r="I36" s="37">
        <v>56</v>
      </c>
      <c r="J36" s="72">
        <f t="shared" si="2"/>
        <v>250000000</v>
      </c>
      <c r="K36" s="73"/>
      <c r="L36" s="72">
        <f t="shared" si="3"/>
        <v>3645833.3333333433</v>
      </c>
      <c r="M36" s="73"/>
      <c r="N36" s="72">
        <f t="shared" si="4"/>
        <v>57395833.333333343</v>
      </c>
      <c r="O36" s="73"/>
      <c r="P36" s="1"/>
      <c r="Q36" s="1"/>
    </row>
    <row r="37" spans="1:17" x14ac:dyDescent="0.2">
      <c r="A37" s="1"/>
      <c r="B37" s="37">
        <v>27</v>
      </c>
      <c r="C37" s="72">
        <f t="shared" si="5"/>
        <v>1700000000</v>
      </c>
      <c r="D37" s="73"/>
      <c r="E37" s="72">
        <f t="shared" si="0"/>
        <v>24791666.666666746</v>
      </c>
      <c r="F37" s="73"/>
      <c r="G37" s="72">
        <f t="shared" si="1"/>
        <v>100291666.66666675</v>
      </c>
      <c r="H37" s="73"/>
      <c r="I37" s="37">
        <v>57</v>
      </c>
      <c r="J37" s="72">
        <f t="shared" si="2"/>
        <v>200000000</v>
      </c>
      <c r="K37" s="73"/>
      <c r="L37" s="72">
        <f t="shared" si="3"/>
        <v>2916666.6666666865</v>
      </c>
      <c r="M37" s="73"/>
      <c r="N37" s="72">
        <f t="shared" si="4"/>
        <v>55916666.666666687</v>
      </c>
      <c r="O37" s="73"/>
      <c r="P37" s="1"/>
      <c r="Q37" s="1"/>
    </row>
    <row r="38" spans="1:17" x14ac:dyDescent="0.2">
      <c r="A38" s="1"/>
      <c r="B38" s="37">
        <v>28</v>
      </c>
      <c r="C38" s="72">
        <f t="shared" si="5"/>
        <v>1650000000</v>
      </c>
      <c r="D38" s="73"/>
      <c r="E38" s="72">
        <f t="shared" si="0"/>
        <v>24062500</v>
      </c>
      <c r="F38" s="73"/>
      <c r="G38" s="72">
        <f t="shared" si="1"/>
        <v>98812500</v>
      </c>
      <c r="H38" s="73"/>
      <c r="I38" s="37">
        <v>58</v>
      </c>
      <c r="J38" s="72">
        <f t="shared" si="2"/>
        <v>150000000</v>
      </c>
      <c r="K38" s="73"/>
      <c r="L38" s="72">
        <f t="shared" si="3"/>
        <v>2187500</v>
      </c>
      <c r="M38" s="73"/>
      <c r="N38" s="72">
        <f t="shared" si="4"/>
        <v>54437500</v>
      </c>
      <c r="O38" s="73"/>
      <c r="P38" s="1"/>
      <c r="Q38" s="1"/>
    </row>
    <row r="39" spans="1:17" x14ac:dyDescent="0.2">
      <c r="A39" s="1"/>
      <c r="B39" s="37">
        <v>29</v>
      </c>
      <c r="C39" s="72">
        <f t="shared" si="5"/>
        <v>1600000000</v>
      </c>
      <c r="D39" s="73"/>
      <c r="E39" s="72">
        <f t="shared" si="0"/>
        <v>23333333.333333492</v>
      </c>
      <c r="F39" s="73"/>
      <c r="G39" s="72">
        <f t="shared" si="1"/>
        <v>97333333.333333492</v>
      </c>
      <c r="H39" s="73"/>
      <c r="I39" s="37">
        <v>59</v>
      </c>
      <c r="J39" s="72">
        <f t="shared" si="2"/>
        <v>100000000</v>
      </c>
      <c r="K39" s="73"/>
      <c r="L39" s="72">
        <f t="shared" si="3"/>
        <v>1458333.3333333433</v>
      </c>
      <c r="M39" s="73"/>
      <c r="N39" s="72">
        <f t="shared" si="4"/>
        <v>52958333.333333343</v>
      </c>
      <c r="O39" s="73"/>
      <c r="P39" s="1"/>
      <c r="Q39" s="1"/>
    </row>
    <row r="40" spans="1:17" x14ac:dyDescent="0.2">
      <c r="A40" s="1"/>
      <c r="B40" s="37">
        <v>30</v>
      </c>
      <c r="C40" s="72">
        <f t="shared" si="5"/>
        <v>1550000000</v>
      </c>
      <c r="D40" s="73"/>
      <c r="E40" s="72">
        <f t="shared" si="0"/>
        <v>22604166.666666746</v>
      </c>
      <c r="F40" s="73"/>
      <c r="G40" s="72">
        <f t="shared" si="1"/>
        <v>95854166.666666746</v>
      </c>
      <c r="H40" s="73"/>
      <c r="I40" s="37">
        <v>60</v>
      </c>
      <c r="J40" s="72">
        <f t="shared" si="2"/>
        <v>50000000</v>
      </c>
      <c r="K40" s="73"/>
      <c r="L40" s="72">
        <f t="shared" si="3"/>
        <v>729166.66666667163</v>
      </c>
      <c r="M40" s="73"/>
      <c r="N40" s="72">
        <f t="shared" si="4"/>
        <v>51479166.666666672</v>
      </c>
      <c r="O40" s="73"/>
      <c r="P40" s="1"/>
      <c r="Q40" s="1"/>
    </row>
    <row r="41" spans="1:17" x14ac:dyDescent="0.2">
      <c r="A41" s="1"/>
      <c r="B41" s="38"/>
      <c r="C41" s="84"/>
      <c r="D41" s="84"/>
      <c r="E41" s="83" t="s">
        <v>8</v>
      </c>
      <c r="F41" s="83"/>
      <c r="G41" s="82">
        <f>SUM(G11:G40)</f>
        <v>3519062500.0000029</v>
      </c>
      <c r="H41" s="82"/>
      <c r="I41" s="38"/>
      <c r="J41" s="84"/>
      <c r="K41" s="84"/>
      <c r="L41" s="83" t="s">
        <v>8</v>
      </c>
      <c r="M41" s="83"/>
      <c r="N41" s="82">
        <f>SUM(N11:N40)</f>
        <v>2187812500.000001</v>
      </c>
      <c r="O41" s="82"/>
      <c r="P41" s="1"/>
      <c r="Q41" s="1"/>
    </row>
    <row r="42" spans="1:17" x14ac:dyDescent="0.2">
      <c r="A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2"/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2"/>
      <c r="B44" s="3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2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">
      <c r="A49" s="2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2"/>
      <c r="B50" s="3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">
      <c r="A51" s="2"/>
      <c r="B51" s="3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3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3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3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2"/>
      <c r="B57" s="3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2"/>
      <c r="B58" s="3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2"/>
      <c r="B59" s="3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3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3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3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3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3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</row>
    <row r="65" spans="1:19" x14ac:dyDescent="0.2">
      <c r="A65" s="2"/>
      <c r="B65" s="3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</row>
    <row r="66" spans="1:19" x14ac:dyDescent="0.2">
      <c r="A66" s="2"/>
      <c r="B66" s="3"/>
      <c r="C66" s="3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</row>
    <row r="67" spans="1:19" x14ac:dyDescent="0.2">
      <c r="A67" s="2"/>
      <c r="B67" s="3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</row>
    <row r="68" spans="1:19" x14ac:dyDescent="0.2">
      <c r="A68" s="2"/>
      <c r="B68" s="3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</row>
    <row r="69" spans="1:19" x14ac:dyDescent="0.2">
      <c r="A69" s="2"/>
      <c r="B69" s="3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</row>
    <row r="70" spans="1:19" x14ac:dyDescent="0.2">
      <c r="A70" s="2"/>
      <c r="B70" s="3"/>
      <c r="C70" s="3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</row>
    <row r="71" spans="1:1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</sheetData>
  <sheetProtection password="8EA1" sheet="1" objects="1" scenarios="1"/>
  <mergeCells count="209">
    <mergeCell ref="J37:K37"/>
    <mergeCell ref="N37:O37"/>
    <mergeCell ref="J36:K36"/>
    <mergeCell ref="N36:O36"/>
    <mergeCell ref="L37:M37"/>
    <mergeCell ref="E41:F41"/>
    <mergeCell ref="C41:D41"/>
    <mergeCell ref="L38:M38"/>
    <mergeCell ref="N38:O38"/>
    <mergeCell ref="G41:H41"/>
    <mergeCell ref="J41:K41"/>
    <mergeCell ref="L41:M41"/>
    <mergeCell ref="G38:H38"/>
    <mergeCell ref="J38:K38"/>
    <mergeCell ref="J40:K40"/>
    <mergeCell ref="J39:K39"/>
    <mergeCell ref="L3:O3"/>
    <mergeCell ref="P3:Q3"/>
    <mergeCell ref="L4:O4"/>
    <mergeCell ref="P4:Q4"/>
    <mergeCell ref="N41:O41"/>
    <mergeCell ref="L36:M36"/>
    <mergeCell ref="L11:M11"/>
    <mergeCell ref="L18:M18"/>
    <mergeCell ref="L17:M17"/>
    <mergeCell ref="L16:M16"/>
    <mergeCell ref="L40:M40"/>
    <mergeCell ref="N40:O40"/>
    <mergeCell ref="L39:M39"/>
    <mergeCell ref="N39:O39"/>
    <mergeCell ref="B1:Q1"/>
    <mergeCell ref="L34:M34"/>
    <mergeCell ref="L33:M33"/>
    <mergeCell ref="L32:M32"/>
    <mergeCell ref="L31:M31"/>
    <mergeCell ref="L30:M30"/>
    <mergeCell ref="L29:M29"/>
    <mergeCell ref="L28:M28"/>
    <mergeCell ref="L27:M27"/>
    <mergeCell ref="J28:K28"/>
    <mergeCell ref="N28:O28"/>
    <mergeCell ref="J25:K25"/>
    <mergeCell ref="N25:O25"/>
    <mergeCell ref="J24:K24"/>
    <mergeCell ref="N24:O24"/>
    <mergeCell ref="L25:M25"/>
    <mergeCell ref="L24:M24"/>
    <mergeCell ref="L20:M20"/>
    <mergeCell ref="J23:K23"/>
    <mergeCell ref="N23:O23"/>
    <mergeCell ref="J22:K22"/>
    <mergeCell ref="N22:O22"/>
    <mergeCell ref="L22:M22"/>
    <mergeCell ref="L23:M23"/>
    <mergeCell ref="J35:K35"/>
    <mergeCell ref="N35:O35"/>
    <mergeCell ref="J34:K34"/>
    <mergeCell ref="N34:O34"/>
    <mergeCell ref="L35:M35"/>
    <mergeCell ref="L10:M10"/>
    <mergeCell ref="N10:O10"/>
    <mergeCell ref="J10:K10"/>
    <mergeCell ref="L15:M15"/>
    <mergeCell ref="J31:K31"/>
    <mergeCell ref="N31:O31"/>
    <mergeCell ref="J30:K30"/>
    <mergeCell ref="N30:O30"/>
    <mergeCell ref="J33:K33"/>
    <mergeCell ref="N33:O33"/>
    <mergeCell ref="J32:K32"/>
    <mergeCell ref="N32:O32"/>
    <mergeCell ref="J27:K27"/>
    <mergeCell ref="N27:O27"/>
    <mergeCell ref="J26:K26"/>
    <mergeCell ref="N26:O26"/>
    <mergeCell ref="L26:M26"/>
    <mergeCell ref="J29:K29"/>
    <mergeCell ref="N29:O29"/>
    <mergeCell ref="J19:K19"/>
    <mergeCell ref="N19:O19"/>
    <mergeCell ref="J18:K18"/>
    <mergeCell ref="N18:O18"/>
    <mergeCell ref="L19:M19"/>
    <mergeCell ref="J21:K21"/>
    <mergeCell ref="N21:O21"/>
    <mergeCell ref="J20:K20"/>
    <mergeCell ref="N20:O20"/>
    <mergeCell ref="L21:M21"/>
    <mergeCell ref="J15:K15"/>
    <mergeCell ref="N15:O15"/>
    <mergeCell ref="J14:K14"/>
    <mergeCell ref="N14:O14"/>
    <mergeCell ref="L14:M14"/>
    <mergeCell ref="J17:K17"/>
    <mergeCell ref="N17:O17"/>
    <mergeCell ref="J16:K16"/>
    <mergeCell ref="N16:O16"/>
    <mergeCell ref="J13:K13"/>
    <mergeCell ref="N13:O13"/>
    <mergeCell ref="J12:K12"/>
    <mergeCell ref="N12:O12"/>
    <mergeCell ref="L13:M13"/>
    <mergeCell ref="L12:M12"/>
    <mergeCell ref="J11:K11"/>
    <mergeCell ref="N11:O11"/>
    <mergeCell ref="C40:D40"/>
    <mergeCell ref="E40:F40"/>
    <mergeCell ref="G40:H40"/>
    <mergeCell ref="C39:D39"/>
    <mergeCell ref="E39:F39"/>
    <mergeCell ref="G39:H39"/>
    <mergeCell ref="C38:D38"/>
    <mergeCell ref="E38:F38"/>
    <mergeCell ref="C37:D37"/>
    <mergeCell ref="E37:F37"/>
    <mergeCell ref="G37:H37"/>
    <mergeCell ref="C36:D36"/>
    <mergeCell ref="E36:F36"/>
    <mergeCell ref="G36:H36"/>
    <mergeCell ref="C35:D35"/>
    <mergeCell ref="E35:F35"/>
    <mergeCell ref="G35:H35"/>
    <mergeCell ref="C34:D34"/>
    <mergeCell ref="E34:F34"/>
    <mergeCell ref="G34:H34"/>
    <mergeCell ref="C33:D33"/>
    <mergeCell ref="E33:F33"/>
    <mergeCell ref="G33:H33"/>
    <mergeCell ref="C32:D32"/>
    <mergeCell ref="E32:F32"/>
    <mergeCell ref="G32:H32"/>
    <mergeCell ref="C31:D31"/>
    <mergeCell ref="E31:F31"/>
    <mergeCell ref="G31:H31"/>
    <mergeCell ref="C30:D30"/>
    <mergeCell ref="E30:F30"/>
    <mergeCell ref="G30:H30"/>
    <mergeCell ref="C29:D29"/>
    <mergeCell ref="E29:F29"/>
    <mergeCell ref="G29:H29"/>
    <mergeCell ref="C28:D28"/>
    <mergeCell ref="E28:F28"/>
    <mergeCell ref="G28:H28"/>
    <mergeCell ref="C27:D27"/>
    <mergeCell ref="E27:F27"/>
    <mergeCell ref="G27:H27"/>
    <mergeCell ref="C26:D26"/>
    <mergeCell ref="E26:F26"/>
    <mergeCell ref="G26:H26"/>
    <mergeCell ref="C25:D25"/>
    <mergeCell ref="E25:F25"/>
    <mergeCell ref="G25:H25"/>
    <mergeCell ref="C24:D24"/>
    <mergeCell ref="E24:F24"/>
    <mergeCell ref="G24:H24"/>
    <mergeCell ref="C23:D23"/>
    <mergeCell ref="E23:F23"/>
    <mergeCell ref="G23:H23"/>
    <mergeCell ref="C22:D22"/>
    <mergeCell ref="E22:F22"/>
    <mergeCell ref="G22:H22"/>
    <mergeCell ref="C21:D21"/>
    <mergeCell ref="E21:F21"/>
    <mergeCell ref="G21:H21"/>
    <mergeCell ref="C20:D20"/>
    <mergeCell ref="E20:F20"/>
    <mergeCell ref="G20:H20"/>
    <mergeCell ref="C19:D19"/>
    <mergeCell ref="E19:F19"/>
    <mergeCell ref="G19:H19"/>
    <mergeCell ref="C18:D18"/>
    <mergeCell ref="E18:F18"/>
    <mergeCell ref="G18:H18"/>
    <mergeCell ref="C17:D17"/>
    <mergeCell ref="E17:F17"/>
    <mergeCell ref="G17:H17"/>
    <mergeCell ref="C16:D16"/>
    <mergeCell ref="E16:F16"/>
    <mergeCell ref="G16:H16"/>
    <mergeCell ref="C15:D15"/>
    <mergeCell ref="E15:F15"/>
    <mergeCell ref="G15:H15"/>
    <mergeCell ref="C14:D14"/>
    <mergeCell ref="E14:F14"/>
    <mergeCell ref="G14:H14"/>
    <mergeCell ref="C13:D13"/>
    <mergeCell ref="E13:F13"/>
    <mergeCell ref="G13:H13"/>
    <mergeCell ref="G11:H11"/>
    <mergeCell ref="C12:D12"/>
    <mergeCell ref="E12:F12"/>
    <mergeCell ref="G12:H12"/>
    <mergeCell ref="C11:D11"/>
    <mergeCell ref="E11:F11"/>
    <mergeCell ref="B7:H7"/>
    <mergeCell ref="I7:J7"/>
    <mergeCell ref="C10:D10"/>
    <mergeCell ref="E10:F10"/>
    <mergeCell ref="G10:H10"/>
    <mergeCell ref="B8:H8"/>
    <mergeCell ref="I8:J8"/>
    <mergeCell ref="B3:H3"/>
    <mergeCell ref="B4:H4"/>
    <mergeCell ref="B5:H5"/>
    <mergeCell ref="B6:H6"/>
    <mergeCell ref="I3:J3"/>
    <mergeCell ref="I4:J4"/>
    <mergeCell ref="I5:J5"/>
    <mergeCell ref="I6:J6"/>
  </mergeCells>
  <phoneticPr fontId="2" type="noConversion"/>
  <pageMargins left="0.39370078740157483" right="0.19685039370078741" top="0.39370078740157483" bottom="0.39370078740157483" header="0.31496062992125984" footer="0.31496062992125984"/>
  <pageSetup paperSize="9" scale="80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K276"/>
  <sheetViews>
    <sheetView showGridLines="0" zoomScale="85" workbookViewId="0">
      <selection activeCell="I46" sqref="I46"/>
    </sheetView>
  </sheetViews>
  <sheetFormatPr defaultRowHeight="12.75" x14ac:dyDescent="0.2"/>
  <cols>
    <col min="1" max="1" width="6.5703125" customWidth="1"/>
    <col min="2" max="2" width="14.85546875" customWidth="1"/>
    <col min="3" max="3" width="10.85546875" customWidth="1"/>
    <col min="4" max="4" width="11.5703125" customWidth="1"/>
    <col min="5" max="5" width="15.140625" customWidth="1"/>
    <col min="6" max="6" width="10.5703125" customWidth="1"/>
    <col min="7" max="7" width="12" customWidth="1"/>
    <col min="8" max="8" width="13.85546875" customWidth="1"/>
    <col min="9" max="9" width="10.42578125" customWidth="1"/>
    <col min="10" max="10" width="11.140625" customWidth="1"/>
    <col min="11" max="11" width="13.85546875" customWidth="1"/>
    <col min="12" max="13" width="10.7109375" customWidth="1"/>
    <col min="14" max="14" width="14.28515625" customWidth="1"/>
    <col min="15" max="15" width="10.7109375" customWidth="1"/>
    <col min="16" max="16" width="11.7109375" customWidth="1"/>
    <col min="17" max="37" width="9.140625" style="3"/>
  </cols>
  <sheetData>
    <row r="1" spans="1:16" ht="15.75" x14ac:dyDescent="0.25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3" spans="1:16" x14ac:dyDescent="0.2">
      <c r="B3" s="99" t="s">
        <v>0</v>
      </c>
      <c r="C3" s="99"/>
      <c r="D3" s="99"/>
      <c r="E3" s="99"/>
      <c r="F3" s="99"/>
      <c r="G3" s="99"/>
      <c r="H3" s="99"/>
      <c r="I3" s="111">
        <v>1000000000</v>
      </c>
      <c r="J3" s="112"/>
      <c r="K3" s="103" t="s">
        <v>9</v>
      </c>
      <c r="L3" s="104"/>
      <c r="M3" s="104"/>
      <c r="N3" s="105"/>
      <c r="O3" s="106">
        <f>D24+G24+J24+M24+P24+D39+G39+J39+M39+P39+D54+G54+J54+M54+P54+D69+G69+J69+M69+P69</f>
        <v>2663750000</v>
      </c>
      <c r="P3" s="107"/>
    </row>
    <row r="4" spans="1:16" x14ac:dyDescent="0.2">
      <c r="B4" s="99" t="s">
        <v>13</v>
      </c>
      <c r="C4" s="99"/>
      <c r="D4" s="99"/>
      <c r="E4" s="99"/>
      <c r="F4" s="99"/>
      <c r="G4" s="99"/>
      <c r="H4" s="99"/>
      <c r="I4" s="97">
        <v>10</v>
      </c>
      <c r="J4" s="98"/>
      <c r="K4" s="108" t="s">
        <v>10</v>
      </c>
      <c r="L4" s="108"/>
      <c r="M4" s="108"/>
      <c r="N4" s="108"/>
      <c r="O4" s="109">
        <f>(O3-I3)/I3</f>
        <v>1.6637500000000001</v>
      </c>
      <c r="P4" s="110"/>
    </row>
    <row r="5" spans="1:16" x14ac:dyDescent="0.2">
      <c r="B5" s="99" t="s">
        <v>1</v>
      </c>
      <c r="C5" s="99"/>
      <c r="D5" s="99"/>
      <c r="E5" s="99"/>
      <c r="F5" s="99"/>
      <c r="G5" s="99"/>
      <c r="H5" s="99"/>
      <c r="I5" s="113">
        <v>0.15</v>
      </c>
      <c r="J5" s="114"/>
    </row>
    <row r="6" spans="1:16" x14ac:dyDescent="0.2">
      <c r="B6" s="99" t="s">
        <v>2</v>
      </c>
      <c r="C6" s="99"/>
      <c r="D6" s="99"/>
      <c r="E6" s="99"/>
      <c r="F6" s="99"/>
      <c r="G6" s="99"/>
      <c r="H6" s="99"/>
      <c r="I6" s="113">
        <v>1.4999999999999999E-2</v>
      </c>
      <c r="J6" s="114"/>
    </row>
    <row r="7" spans="1:16" x14ac:dyDescent="0.2">
      <c r="B7" s="99" t="s">
        <v>3</v>
      </c>
      <c r="C7" s="99"/>
      <c r="D7" s="99"/>
      <c r="E7" s="99"/>
      <c r="F7" s="99"/>
      <c r="G7" s="99"/>
      <c r="H7" s="99"/>
      <c r="I7" s="88">
        <f>IF(I4=0,0,I3/I4/12)</f>
        <v>8333333.333333333</v>
      </c>
      <c r="J7" s="89"/>
    </row>
    <row r="8" spans="1:16" x14ac:dyDescent="0.2">
      <c r="B8" s="99" t="s">
        <v>4</v>
      </c>
      <c r="C8" s="99"/>
      <c r="D8" s="99"/>
      <c r="E8" s="99"/>
      <c r="F8" s="99"/>
      <c r="G8" s="99"/>
      <c r="H8" s="99"/>
      <c r="I8" s="100">
        <f>IF(I5=0,0,I5/12)</f>
        <v>1.2499999999999999E-2</v>
      </c>
      <c r="J8" s="101"/>
    </row>
    <row r="9" spans="1:16" ht="13.5" thickBot="1" x14ac:dyDescent="0.25"/>
    <row r="10" spans="1:16" ht="15.75" thickBot="1" x14ac:dyDescent="0.3">
      <c r="A10" s="6" t="s">
        <v>17</v>
      </c>
      <c r="B10" s="94">
        <v>1</v>
      </c>
      <c r="C10" s="95"/>
      <c r="D10" s="96"/>
      <c r="E10" s="90">
        <v>2</v>
      </c>
      <c r="F10" s="91"/>
      <c r="G10" s="92"/>
      <c r="H10" s="90">
        <v>3</v>
      </c>
      <c r="I10" s="91"/>
      <c r="J10" s="92"/>
      <c r="K10" s="90">
        <v>4</v>
      </c>
      <c r="L10" s="91"/>
      <c r="M10" s="92"/>
      <c r="N10" s="90">
        <v>5</v>
      </c>
      <c r="O10" s="91"/>
      <c r="P10" s="92"/>
    </row>
    <row r="11" spans="1:16" ht="36" x14ac:dyDescent="0.2">
      <c r="A11" s="54" t="s">
        <v>5</v>
      </c>
      <c r="B11" s="55" t="s">
        <v>6</v>
      </c>
      <c r="C11" s="56" t="s">
        <v>7</v>
      </c>
      <c r="D11" s="57" t="s">
        <v>15</v>
      </c>
      <c r="E11" s="55" t="s">
        <v>6</v>
      </c>
      <c r="F11" s="56" t="s">
        <v>7</v>
      </c>
      <c r="G11" s="57" t="s">
        <v>15</v>
      </c>
      <c r="H11" s="55" t="s">
        <v>6</v>
      </c>
      <c r="I11" s="56" t="s">
        <v>7</v>
      </c>
      <c r="J11" s="57" t="s">
        <v>15</v>
      </c>
      <c r="K11" s="55" t="s">
        <v>6</v>
      </c>
      <c r="L11" s="56" t="s">
        <v>7</v>
      </c>
      <c r="M11" s="57" t="s">
        <v>15</v>
      </c>
      <c r="N11" s="55" t="s">
        <v>6</v>
      </c>
      <c r="O11" s="56" t="s">
        <v>7</v>
      </c>
      <c r="P11" s="57" t="s">
        <v>15</v>
      </c>
    </row>
    <row r="12" spans="1:16" x14ac:dyDescent="0.2">
      <c r="A12" s="7">
        <v>1</v>
      </c>
      <c r="B12" s="4">
        <f>I3</f>
        <v>1000000000</v>
      </c>
      <c r="C12" s="8">
        <f>B12*$I$8</f>
        <v>12499999.999999998</v>
      </c>
      <c r="D12" s="9">
        <f>C12+$I$7+B12*$I$6</f>
        <v>35833333.333333328</v>
      </c>
      <c r="E12" s="4">
        <f>ROUND(IF(B23-$I$7&lt;=5,0,B23-$I$7),1)</f>
        <v>900000000</v>
      </c>
      <c r="F12" s="8">
        <f>E12*$I$8</f>
        <v>11249999.999999998</v>
      </c>
      <c r="G12" s="9">
        <f>IF(E12=0,0,F12+$I$7+E12*$I$6)</f>
        <v>33083333.333333332</v>
      </c>
      <c r="H12" s="4">
        <f>ROUND(IF(E23-$I$7&lt;=5,0,E23-$I$7),1)</f>
        <v>800000000</v>
      </c>
      <c r="I12" s="8">
        <f>H12*$I$8</f>
        <v>10000000</v>
      </c>
      <c r="J12" s="9">
        <f>IF(H12=0,0,I12+$I$7+H12*$I$6)</f>
        <v>30333333.333333332</v>
      </c>
      <c r="K12" s="4">
        <f>ROUND(IF(H23-$I$7&lt;=5,0,H23-$I$7),1)</f>
        <v>700000000</v>
      </c>
      <c r="L12" s="8">
        <f>K12*$I$8</f>
        <v>8750000</v>
      </c>
      <c r="M12" s="9">
        <f>IF(K12=0,0,L12+$I$7+K12*$I$6)</f>
        <v>27583333.333333332</v>
      </c>
      <c r="N12" s="4">
        <f>ROUND(IF(K23-$I$7&lt;=5,0,K23-$I$7),1)</f>
        <v>600000000</v>
      </c>
      <c r="O12" s="8">
        <f>N12*$I$8</f>
        <v>7499999.9999999991</v>
      </c>
      <c r="P12" s="9">
        <f>IF(N12=0,0,O12+$I$7+N12*$I$6)</f>
        <v>24833333.333333332</v>
      </c>
    </row>
    <row r="13" spans="1:16" x14ac:dyDescent="0.2">
      <c r="A13" s="7">
        <v>2</v>
      </c>
      <c r="B13" s="4">
        <f>B12-$I$7</f>
        <v>991666666.66666663</v>
      </c>
      <c r="C13" s="8">
        <f t="shared" ref="C13:C23" si="0">B13*$I$8</f>
        <v>12395833.333333332</v>
      </c>
      <c r="D13" s="9">
        <f t="shared" ref="D13:D23" si="1">C13+$I$7+B13*$I$6</f>
        <v>35604166.666666664</v>
      </c>
      <c r="E13" s="4">
        <f>IF(E12=0,0,E12-$I$7)</f>
        <v>891666666.66666663</v>
      </c>
      <c r="F13" s="8">
        <f t="shared" ref="F13:F23" si="2">E13*$I$8</f>
        <v>11145833.333333332</v>
      </c>
      <c r="G13" s="9">
        <f t="shared" ref="G13:G23" si="3">IF(E13=0,0,F13+$I$7+E13*$I$6)</f>
        <v>32854166.666666664</v>
      </c>
      <c r="H13" s="4">
        <f>IF(H12=0,0,H12-$I$7)</f>
        <v>791666666.66666663</v>
      </c>
      <c r="I13" s="8">
        <f t="shared" ref="I13:I23" si="4">H13*$I$8</f>
        <v>9895833.3333333321</v>
      </c>
      <c r="J13" s="9">
        <f t="shared" ref="J13:J23" si="5">IF(H13=0,0,I13+$I$7+H13*$I$6)</f>
        <v>30104166.666666664</v>
      </c>
      <c r="K13" s="4">
        <f>IF(K12=0,0,K12-$I$7)</f>
        <v>691666666.66666663</v>
      </c>
      <c r="L13" s="8">
        <f t="shared" ref="L13:L23" si="6">K13*$I$8</f>
        <v>8645833.3333333321</v>
      </c>
      <c r="M13" s="9">
        <f t="shared" ref="M13:M23" si="7">IF(K13=0,0,L13+$I$7+K13*$I$6)</f>
        <v>27354166.666666664</v>
      </c>
      <c r="N13" s="4">
        <f>IF(N12=0,0,N12-$I$7)</f>
        <v>591666666.66666663</v>
      </c>
      <c r="O13" s="8">
        <f t="shared" ref="O13:O23" si="8">N13*$I$8</f>
        <v>7395833.3333333321</v>
      </c>
      <c r="P13" s="9">
        <f t="shared" ref="P13:P23" si="9">IF(N13=0,0,O13+$I$7+N13*$I$6)</f>
        <v>24604166.666666664</v>
      </c>
    </row>
    <row r="14" spans="1:16" x14ac:dyDescent="0.2">
      <c r="A14" s="7">
        <v>3</v>
      </c>
      <c r="B14" s="4">
        <f t="shared" ref="B14:B23" si="10">B13-$I$7</f>
        <v>983333333.33333325</v>
      </c>
      <c r="C14" s="8">
        <f t="shared" si="0"/>
        <v>12291666.666666664</v>
      </c>
      <c r="D14" s="9">
        <f t="shared" si="1"/>
        <v>35374999.999999993</v>
      </c>
      <c r="E14" s="4">
        <f t="shared" ref="E14:E23" si="11">IF(E13=0,0,E13-$I$7)</f>
        <v>883333333.33333325</v>
      </c>
      <c r="F14" s="8">
        <f t="shared" si="2"/>
        <v>11041666.666666664</v>
      </c>
      <c r="G14" s="9">
        <f t="shared" si="3"/>
        <v>32624999.999999993</v>
      </c>
      <c r="H14" s="4">
        <f t="shared" ref="H14:H23" si="12">IF(H13=0,0,H13-$I$7)</f>
        <v>783333333.33333325</v>
      </c>
      <c r="I14" s="8">
        <f t="shared" si="4"/>
        <v>9791666.6666666642</v>
      </c>
      <c r="J14" s="9">
        <f t="shared" si="5"/>
        <v>29874999.999999993</v>
      </c>
      <c r="K14" s="4">
        <f t="shared" ref="K14:K23" si="13">IF(K13=0,0,K13-$I$7)</f>
        <v>683333333.33333325</v>
      </c>
      <c r="L14" s="8">
        <f t="shared" si="6"/>
        <v>8541666.6666666642</v>
      </c>
      <c r="M14" s="9">
        <f t="shared" si="7"/>
        <v>27124999.999999993</v>
      </c>
      <c r="N14" s="4">
        <f t="shared" ref="N14:N23" si="14">IF(N13=0,0,N13-$I$7)</f>
        <v>583333333.33333325</v>
      </c>
      <c r="O14" s="8">
        <f t="shared" si="8"/>
        <v>7291666.6666666651</v>
      </c>
      <c r="P14" s="9">
        <f t="shared" si="9"/>
        <v>24374999.999999996</v>
      </c>
    </row>
    <row r="15" spans="1:16" x14ac:dyDescent="0.2">
      <c r="A15" s="7">
        <v>4</v>
      </c>
      <c r="B15" s="4">
        <f t="shared" si="10"/>
        <v>974999999.99999988</v>
      </c>
      <c r="C15" s="8">
        <f t="shared" si="0"/>
        <v>12187499.999999998</v>
      </c>
      <c r="D15" s="9">
        <f t="shared" si="1"/>
        <v>35145833.333333328</v>
      </c>
      <c r="E15" s="4">
        <f t="shared" si="11"/>
        <v>874999999.99999988</v>
      </c>
      <c r="F15" s="8">
        <f t="shared" si="2"/>
        <v>10937499.999999998</v>
      </c>
      <c r="G15" s="9">
        <f t="shared" si="3"/>
        <v>32395833.333333328</v>
      </c>
      <c r="H15" s="4">
        <f t="shared" si="12"/>
        <v>774999999.99999988</v>
      </c>
      <c r="I15" s="8">
        <f t="shared" si="4"/>
        <v>9687499.9999999981</v>
      </c>
      <c r="J15" s="9">
        <f t="shared" si="5"/>
        <v>29645833.333333328</v>
      </c>
      <c r="K15" s="4">
        <f t="shared" si="13"/>
        <v>674999999.99999988</v>
      </c>
      <c r="L15" s="8">
        <f t="shared" si="6"/>
        <v>8437499.9999999981</v>
      </c>
      <c r="M15" s="9">
        <f t="shared" si="7"/>
        <v>26895833.333333328</v>
      </c>
      <c r="N15" s="4">
        <f t="shared" si="14"/>
        <v>574999999.99999988</v>
      </c>
      <c r="O15" s="8">
        <f t="shared" si="8"/>
        <v>7187499.9999999981</v>
      </c>
      <c r="P15" s="9">
        <f t="shared" si="9"/>
        <v>24145833.333333328</v>
      </c>
    </row>
    <row r="16" spans="1:16" x14ac:dyDescent="0.2">
      <c r="A16" s="7">
        <v>5</v>
      </c>
      <c r="B16" s="4">
        <f t="shared" si="10"/>
        <v>966666666.66666651</v>
      </c>
      <c r="C16" s="8">
        <f t="shared" si="0"/>
        <v>12083333.33333333</v>
      </c>
      <c r="D16" s="9">
        <f t="shared" si="1"/>
        <v>34916666.666666657</v>
      </c>
      <c r="E16" s="4">
        <f t="shared" si="11"/>
        <v>866666666.66666651</v>
      </c>
      <c r="F16" s="8">
        <f t="shared" si="2"/>
        <v>10833333.33333333</v>
      </c>
      <c r="G16" s="9">
        <f t="shared" si="3"/>
        <v>32166666.66666666</v>
      </c>
      <c r="H16" s="4">
        <f t="shared" si="12"/>
        <v>766666666.66666651</v>
      </c>
      <c r="I16" s="8">
        <f t="shared" si="4"/>
        <v>9583333.3333333302</v>
      </c>
      <c r="J16" s="9">
        <f t="shared" si="5"/>
        <v>29416666.66666666</v>
      </c>
      <c r="K16" s="4">
        <f t="shared" si="13"/>
        <v>666666666.66666651</v>
      </c>
      <c r="L16" s="8">
        <f t="shared" si="6"/>
        <v>8333333.3333333302</v>
      </c>
      <c r="M16" s="9">
        <f t="shared" si="7"/>
        <v>26666666.666666664</v>
      </c>
      <c r="N16" s="4">
        <f t="shared" si="14"/>
        <v>566666666.66666651</v>
      </c>
      <c r="O16" s="8">
        <f t="shared" si="8"/>
        <v>7083333.3333333312</v>
      </c>
      <c r="P16" s="9">
        <f t="shared" si="9"/>
        <v>23916666.666666664</v>
      </c>
    </row>
    <row r="17" spans="1:16" x14ac:dyDescent="0.2">
      <c r="A17" s="7">
        <v>6</v>
      </c>
      <c r="B17" s="4">
        <f t="shared" si="10"/>
        <v>958333333.33333313</v>
      </c>
      <c r="C17" s="8">
        <f t="shared" si="0"/>
        <v>11979166.666666662</v>
      </c>
      <c r="D17" s="9">
        <f t="shared" si="1"/>
        <v>34687499.999999993</v>
      </c>
      <c r="E17" s="4">
        <f t="shared" si="11"/>
        <v>858333333.33333313</v>
      </c>
      <c r="F17" s="8">
        <f t="shared" si="2"/>
        <v>10729166.666666664</v>
      </c>
      <c r="G17" s="9">
        <f t="shared" si="3"/>
        <v>31937499.999999993</v>
      </c>
      <c r="H17" s="4">
        <f t="shared" si="12"/>
        <v>758333333.33333313</v>
      </c>
      <c r="I17" s="8">
        <f t="shared" si="4"/>
        <v>9479166.6666666642</v>
      </c>
      <c r="J17" s="9">
        <f t="shared" si="5"/>
        <v>29187499.999999993</v>
      </c>
      <c r="K17" s="4">
        <f t="shared" si="13"/>
        <v>658333333.33333313</v>
      </c>
      <c r="L17" s="8">
        <f t="shared" si="6"/>
        <v>8229166.6666666633</v>
      </c>
      <c r="M17" s="9">
        <f t="shared" si="7"/>
        <v>26437499.999999993</v>
      </c>
      <c r="N17" s="4">
        <f t="shared" si="14"/>
        <v>558333333.33333313</v>
      </c>
      <c r="O17" s="8">
        <f t="shared" si="8"/>
        <v>6979166.6666666633</v>
      </c>
      <c r="P17" s="9">
        <f t="shared" si="9"/>
        <v>23687499.999999993</v>
      </c>
    </row>
    <row r="18" spans="1:16" x14ac:dyDescent="0.2">
      <c r="A18" s="7">
        <v>7</v>
      </c>
      <c r="B18" s="4">
        <f t="shared" si="10"/>
        <v>949999999.99999976</v>
      </c>
      <c r="C18" s="8">
        <f t="shared" si="0"/>
        <v>11874999.999999996</v>
      </c>
      <c r="D18" s="9">
        <f t="shared" si="1"/>
        <v>34458333.333333328</v>
      </c>
      <c r="E18" s="4">
        <f t="shared" si="11"/>
        <v>849999999.99999976</v>
      </c>
      <c r="F18" s="8">
        <f t="shared" si="2"/>
        <v>10624999.999999996</v>
      </c>
      <c r="G18" s="9">
        <f t="shared" si="3"/>
        <v>31708333.333333325</v>
      </c>
      <c r="H18" s="4">
        <f t="shared" si="12"/>
        <v>749999999.99999976</v>
      </c>
      <c r="I18" s="8">
        <f t="shared" si="4"/>
        <v>9374999.9999999963</v>
      </c>
      <c r="J18" s="9">
        <f t="shared" si="5"/>
        <v>28958333.333333325</v>
      </c>
      <c r="K18" s="4">
        <f t="shared" si="13"/>
        <v>649999999.99999976</v>
      </c>
      <c r="L18" s="8">
        <f t="shared" si="6"/>
        <v>8124999.9999999963</v>
      </c>
      <c r="M18" s="9">
        <f t="shared" si="7"/>
        <v>26208333.333333325</v>
      </c>
      <c r="N18" s="4">
        <f t="shared" si="14"/>
        <v>549999999.99999976</v>
      </c>
      <c r="O18" s="8">
        <f t="shared" si="8"/>
        <v>6874999.9999999963</v>
      </c>
      <c r="P18" s="9">
        <f t="shared" si="9"/>
        <v>23458333.333333325</v>
      </c>
    </row>
    <row r="19" spans="1:16" x14ac:dyDescent="0.2">
      <c r="A19" s="7">
        <v>8</v>
      </c>
      <c r="B19" s="4">
        <f t="shared" si="10"/>
        <v>941666666.66666639</v>
      </c>
      <c r="C19" s="8">
        <f t="shared" si="0"/>
        <v>11770833.333333328</v>
      </c>
      <c r="D19" s="9">
        <f t="shared" si="1"/>
        <v>34229166.666666657</v>
      </c>
      <c r="E19" s="4">
        <f t="shared" si="11"/>
        <v>841666666.66666639</v>
      </c>
      <c r="F19" s="8">
        <f t="shared" si="2"/>
        <v>10520833.333333328</v>
      </c>
      <c r="G19" s="9">
        <f t="shared" si="3"/>
        <v>31479166.666666657</v>
      </c>
      <c r="H19" s="4">
        <f t="shared" si="12"/>
        <v>741666666.66666639</v>
      </c>
      <c r="I19" s="8">
        <f t="shared" si="4"/>
        <v>9270833.3333333284</v>
      </c>
      <c r="J19" s="9">
        <f t="shared" si="5"/>
        <v>28729166.666666657</v>
      </c>
      <c r="K19" s="4">
        <f t="shared" si="13"/>
        <v>641666666.66666639</v>
      </c>
      <c r="L19" s="8">
        <f t="shared" si="6"/>
        <v>8020833.3333333293</v>
      </c>
      <c r="M19" s="9">
        <f t="shared" si="7"/>
        <v>25979166.666666657</v>
      </c>
      <c r="N19" s="4">
        <f t="shared" si="14"/>
        <v>541666666.66666639</v>
      </c>
      <c r="O19" s="8">
        <f t="shared" si="8"/>
        <v>6770833.3333333293</v>
      </c>
      <c r="P19" s="9">
        <f t="shared" si="9"/>
        <v>23229166.666666657</v>
      </c>
    </row>
    <row r="20" spans="1:16" x14ac:dyDescent="0.2">
      <c r="A20" s="7">
        <v>9</v>
      </c>
      <c r="B20" s="4">
        <f t="shared" si="10"/>
        <v>933333333.33333302</v>
      </c>
      <c r="C20" s="8">
        <f t="shared" si="0"/>
        <v>11666666.666666662</v>
      </c>
      <c r="D20" s="9">
        <f t="shared" si="1"/>
        <v>33999999.999999993</v>
      </c>
      <c r="E20" s="4">
        <f t="shared" si="11"/>
        <v>833333333.33333302</v>
      </c>
      <c r="F20" s="8">
        <f t="shared" si="2"/>
        <v>10416666.666666662</v>
      </c>
      <c r="G20" s="9">
        <f t="shared" si="3"/>
        <v>31249999.999999993</v>
      </c>
      <c r="H20" s="4">
        <f t="shared" si="12"/>
        <v>733333333.33333302</v>
      </c>
      <c r="I20" s="8">
        <f t="shared" si="4"/>
        <v>9166666.6666666623</v>
      </c>
      <c r="J20" s="9">
        <f t="shared" si="5"/>
        <v>28499999.999999993</v>
      </c>
      <c r="K20" s="4">
        <f t="shared" si="13"/>
        <v>633333333.33333302</v>
      </c>
      <c r="L20" s="8">
        <f t="shared" si="6"/>
        <v>7916666.6666666623</v>
      </c>
      <c r="M20" s="9">
        <f t="shared" si="7"/>
        <v>25749999.999999993</v>
      </c>
      <c r="N20" s="4">
        <f t="shared" si="14"/>
        <v>533333333.33333308</v>
      </c>
      <c r="O20" s="8">
        <f t="shared" si="8"/>
        <v>6666666.6666666633</v>
      </c>
      <c r="P20" s="9">
        <f t="shared" si="9"/>
        <v>22999999.999999993</v>
      </c>
    </row>
    <row r="21" spans="1:16" x14ac:dyDescent="0.2">
      <c r="A21" s="7">
        <v>10</v>
      </c>
      <c r="B21" s="4">
        <f t="shared" si="10"/>
        <v>924999999.99999964</v>
      </c>
      <c r="C21" s="8">
        <f t="shared" si="0"/>
        <v>11562499.999999994</v>
      </c>
      <c r="D21" s="9">
        <f t="shared" si="1"/>
        <v>33770833.333333321</v>
      </c>
      <c r="E21" s="4">
        <f t="shared" si="11"/>
        <v>824999999.99999964</v>
      </c>
      <c r="F21" s="8">
        <f t="shared" si="2"/>
        <v>10312499.999999994</v>
      </c>
      <c r="G21" s="9">
        <f t="shared" si="3"/>
        <v>31020833.333333321</v>
      </c>
      <c r="H21" s="4">
        <f t="shared" si="12"/>
        <v>724999999.99999964</v>
      </c>
      <c r="I21" s="8">
        <f t="shared" si="4"/>
        <v>9062499.9999999944</v>
      </c>
      <c r="J21" s="9">
        <f t="shared" si="5"/>
        <v>28270833.333333321</v>
      </c>
      <c r="K21" s="4">
        <f t="shared" si="13"/>
        <v>624999999.99999964</v>
      </c>
      <c r="L21" s="8">
        <f t="shared" si="6"/>
        <v>7812499.9999999953</v>
      </c>
      <c r="M21" s="9">
        <f t="shared" si="7"/>
        <v>25520833.333333321</v>
      </c>
      <c r="N21" s="4">
        <f t="shared" si="14"/>
        <v>524999999.99999976</v>
      </c>
      <c r="O21" s="8">
        <f t="shared" si="8"/>
        <v>6562499.9999999963</v>
      </c>
      <c r="P21" s="9">
        <f t="shared" si="9"/>
        <v>22770833.333333325</v>
      </c>
    </row>
    <row r="22" spans="1:16" x14ac:dyDescent="0.2">
      <c r="A22" s="7">
        <v>11</v>
      </c>
      <c r="B22" s="4">
        <f t="shared" si="10"/>
        <v>916666666.66666627</v>
      </c>
      <c r="C22" s="8">
        <f t="shared" si="0"/>
        <v>11458333.333333327</v>
      </c>
      <c r="D22" s="9">
        <f t="shared" si="1"/>
        <v>33541666.666666657</v>
      </c>
      <c r="E22" s="4">
        <f t="shared" si="11"/>
        <v>816666666.66666627</v>
      </c>
      <c r="F22" s="8">
        <f t="shared" si="2"/>
        <v>10208333.333333328</v>
      </c>
      <c r="G22" s="9">
        <f t="shared" si="3"/>
        <v>30791666.666666657</v>
      </c>
      <c r="H22" s="4">
        <f t="shared" si="12"/>
        <v>716666666.66666627</v>
      </c>
      <c r="I22" s="8">
        <f t="shared" si="4"/>
        <v>8958333.3333333284</v>
      </c>
      <c r="J22" s="9">
        <f t="shared" si="5"/>
        <v>28041666.666666657</v>
      </c>
      <c r="K22" s="4">
        <f t="shared" si="13"/>
        <v>616666666.66666627</v>
      </c>
      <c r="L22" s="8">
        <f t="shared" si="6"/>
        <v>7708333.3333333274</v>
      </c>
      <c r="M22" s="9">
        <f t="shared" si="7"/>
        <v>25291666.666666657</v>
      </c>
      <c r="N22" s="4">
        <f t="shared" si="14"/>
        <v>516666666.66666645</v>
      </c>
      <c r="O22" s="8">
        <f t="shared" si="8"/>
        <v>6458333.3333333302</v>
      </c>
      <c r="P22" s="9">
        <f t="shared" si="9"/>
        <v>22541666.66666666</v>
      </c>
    </row>
    <row r="23" spans="1:16" ht="13.5" thickBot="1" x14ac:dyDescent="0.25">
      <c r="A23" s="10">
        <v>12</v>
      </c>
      <c r="B23" s="4">
        <f t="shared" si="10"/>
        <v>908333333.3333329</v>
      </c>
      <c r="C23" s="8">
        <f t="shared" si="0"/>
        <v>11354166.66666666</v>
      </c>
      <c r="D23" s="9">
        <f t="shared" si="1"/>
        <v>33312499.999999985</v>
      </c>
      <c r="E23" s="4">
        <f t="shared" si="11"/>
        <v>808333333.3333329</v>
      </c>
      <c r="F23" s="8">
        <f t="shared" si="2"/>
        <v>10104166.66666666</v>
      </c>
      <c r="G23" s="9">
        <f t="shared" si="3"/>
        <v>30562499.999999985</v>
      </c>
      <c r="H23" s="4">
        <f t="shared" si="12"/>
        <v>708333333.3333329</v>
      </c>
      <c r="I23" s="8">
        <f t="shared" si="4"/>
        <v>8854166.6666666605</v>
      </c>
      <c r="J23" s="9">
        <f t="shared" si="5"/>
        <v>27812499.999999985</v>
      </c>
      <c r="K23" s="4">
        <f t="shared" si="13"/>
        <v>608333333.3333329</v>
      </c>
      <c r="L23" s="8">
        <f t="shared" si="6"/>
        <v>7604166.6666666605</v>
      </c>
      <c r="M23" s="9">
        <f t="shared" si="7"/>
        <v>25062499.999999985</v>
      </c>
      <c r="N23" s="4">
        <f t="shared" si="14"/>
        <v>508333333.33333313</v>
      </c>
      <c r="O23" s="8">
        <f t="shared" si="8"/>
        <v>6354166.6666666633</v>
      </c>
      <c r="P23" s="9">
        <f t="shared" si="9"/>
        <v>22312499.999999993</v>
      </c>
    </row>
    <row r="24" spans="1:16" ht="13.5" thickBot="1" x14ac:dyDescent="0.25">
      <c r="A24" s="11" t="s">
        <v>12</v>
      </c>
      <c r="B24" s="5">
        <f>D24-C24</f>
        <v>271750000</v>
      </c>
      <c r="C24" s="12">
        <f>SUM(C12:C23)</f>
        <v>143124999.99999997</v>
      </c>
      <c r="D24" s="12">
        <f>SUM(D12:D23)</f>
        <v>414875000</v>
      </c>
      <c r="E24" s="5">
        <f>G24-F24</f>
        <v>253749999.99999994</v>
      </c>
      <c r="F24" s="12">
        <f>SUM(F12:F23)</f>
        <v>128124999.99999996</v>
      </c>
      <c r="G24" s="12">
        <f>SUM(G12:G23)</f>
        <v>381874999.99999988</v>
      </c>
      <c r="H24" s="5">
        <f>J24-I24</f>
        <v>235750000.00000006</v>
      </c>
      <c r="I24" s="12">
        <f>SUM(I12:I23)</f>
        <v>113124999.99999996</v>
      </c>
      <c r="J24" s="12">
        <f>SUM(J12:J23)</f>
        <v>348875000</v>
      </c>
      <c r="K24" s="5">
        <f>M24-L24</f>
        <v>217750000</v>
      </c>
      <c r="L24" s="12">
        <f>SUM(L12:L23)</f>
        <v>98124999.999999955</v>
      </c>
      <c r="M24" s="12">
        <f>SUM(M12:M23)</f>
        <v>315874999.99999994</v>
      </c>
      <c r="N24" s="5">
        <f>P24-O24</f>
        <v>199750000</v>
      </c>
      <c r="O24" s="12">
        <f>SUM(O12:O23)</f>
        <v>83124999.999999955</v>
      </c>
      <c r="P24" s="12">
        <f>SUM(P12:P23)</f>
        <v>282874999.99999994</v>
      </c>
    </row>
    <row r="25" spans="1:16" ht="15.75" thickBot="1" x14ac:dyDescent="0.3">
      <c r="A25" s="6" t="s">
        <v>17</v>
      </c>
      <c r="B25" s="85">
        <v>6</v>
      </c>
      <c r="C25" s="86"/>
      <c r="D25" s="87"/>
      <c r="E25" s="93">
        <v>7</v>
      </c>
      <c r="F25" s="86"/>
      <c r="G25" s="87"/>
      <c r="H25" s="85">
        <v>8</v>
      </c>
      <c r="I25" s="86"/>
      <c r="J25" s="87"/>
      <c r="K25" s="85">
        <v>9</v>
      </c>
      <c r="L25" s="86"/>
      <c r="M25" s="87"/>
      <c r="N25" s="85">
        <v>10</v>
      </c>
      <c r="O25" s="86"/>
      <c r="P25" s="87"/>
    </row>
    <row r="26" spans="1:16" ht="36" x14ac:dyDescent="0.2">
      <c r="A26" s="54" t="s">
        <v>5</v>
      </c>
      <c r="B26" s="55" t="s">
        <v>6</v>
      </c>
      <c r="C26" s="56" t="s">
        <v>7</v>
      </c>
      <c r="D26" s="57" t="s">
        <v>15</v>
      </c>
      <c r="E26" s="55" t="s">
        <v>6</v>
      </c>
      <c r="F26" s="56" t="s">
        <v>7</v>
      </c>
      <c r="G26" s="57" t="s">
        <v>15</v>
      </c>
      <c r="H26" s="55" t="s">
        <v>6</v>
      </c>
      <c r="I26" s="56" t="s">
        <v>7</v>
      </c>
      <c r="J26" s="57" t="s">
        <v>15</v>
      </c>
      <c r="K26" s="55" t="s">
        <v>6</v>
      </c>
      <c r="L26" s="56" t="s">
        <v>7</v>
      </c>
      <c r="M26" s="57" t="s">
        <v>15</v>
      </c>
      <c r="N26" s="55" t="s">
        <v>6</v>
      </c>
      <c r="O26" s="56" t="s">
        <v>7</v>
      </c>
      <c r="P26" s="57" t="s">
        <v>15</v>
      </c>
    </row>
    <row r="27" spans="1:16" x14ac:dyDescent="0.2">
      <c r="A27" s="7">
        <v>1</v>
      </c>
      <c r="B27" s="4">
        <f>ROUND(IF(N23-$I$7&lt;=5,0,N23-$I$7),1)</f>
        <v>500000000</v>
      </c>
      <c r="C27" s="8">
        <f>B27*$I$8</f>
        <v>6249999.9999999991</v>
      </c>
      <c r="D27" s="9">
        <f>IF(B27=0,0,C27+$I$7+B27*$I$6)</f>
        <v>22083333.333333332</v>
      </c>
      <c r="E27" s="4">
        <f>ROUND(IF(B38-$I$7&lt;=5,0,B38-$I$7),1)</f>
        <v>400000000</v>
      </c>
      <c r="F27" s="8">
        <f>E27*$I$8</f>
        <v>5000000</v>
      </c>
      <c r="G27" s="9">
        <f>IF(E27=0,0,F27+$I$7+E27*$I$6)</f>
        <v>19333333.333333332</v>
      </c>
      <c r="H27" s="4">
        <f>ROUND(IF(E38-$I$7&lt;=5,0,E38-$I$7),1)</f>
        <v>300000000</v>
      </c>
      <c r="I27" s="8">
        <f>H27*$I$8</f>
        <v>3749999.9999999995</v>
      </c>
      <c r="J27" s="9">
        <f>IF(H27=0,0,I27+$I$7+H27*$I$6)</f>
        <v>16583333.333333332</v>
      </c>
      <c r="K27" s="4">
        <f>ROUND(IF(H38-$I$7&lt;=5,0,H38-$I$7),1)</f>
        <v>200000000</v>
      </c>
      <c r="L27" s="8">
        <f>K27*$I$8</f>
        <v>2500000</v>
      </c>
      <c r="M27" s="9">
        <f>IF(K27=0,0,L27+$I$7+K27*$I$6)</f>
        <v>13833333.333333332</v>
      </c>
      <c r="N27" s="4">
        <f>ROUND(IF(K38-$I$7&lt;=5,0,K38-$I$7),1)</f>
        <v>100000000</v>
      </c>
      <c r="O27" s="8">
        <f>N27*$I$8</f>
        <v>1250000</v>
      </c>
      <c r="P27" s="9">
        <f>IF(N27=0,0,O27+$I$7+N27*$I$6)</f>
        <v>11083333.333333332</v>
      </c>
    </row>
    <row r="28" spans="1:16" x14ac:dyDescent="0.2">
      <c r="A28" s="7">
        <v>2</v>
      </c>
      <c r="B28" s="4">
        <f>IF(B27=0,0,B27-$I$7)</f>
        <v>491666666.66666669</v>
      </c>
      <c r="C28" s="8">
        <f t="shared" ref="C28:C38" si="15">B28*$I$8</f>
        <v>6145833.333333333</v>
      </c>
      <c r="D28" s="9">
        <f t="shared" ref="D28:D38" si="16">IF(B28=0,0,C28+$I$7+B28*$I$6)</f>
        <v>21854166.666666664</v>
      </c>
      <c r="E28" s="4">
        <f>IF(E27=0,0,E27-$I$7)</f>
        <v>391666666.66666669</v>
      </c>
      <c r="F28" s="8">
        <f t="shared" ref="F28:F38" si="17">E28*$I$8</f>
        <v>4895833.333333333</v>
      </c>
      <c r="G28" s="9">
        <f t="shared" ref="G28:G38" si="18">IF(E28=0,0,F28+$I$7+E28*$I$6)</f>
        <v>19104166.666666664</v>
      </c>
      <c r="H28" s="4">
        <f>IF(H27=0,0,H27-$I$7)</f>
        <v>291666666.66666669</v>
      </c>
      <c r="I28" s="8">
        <f t="shared" ref="I28:I38" si="19">H28*$I$8</f>
        <v>3645833.3333333335</v>
      </c>
      <c r="J28" s="9">
        <f t="shared" ref="J28:J38" si="20">IF(H28=0,0,I28+$I$7+H28*$I$6)</f>
        <v>16354166.666666666</v>
      </c>
      <c r="K28" s="4">
        <f>IF(K27=0,0,K27-$I$7)</f>
        <v>191666666.66666666</v>
      </c>
      <c r="L28" s="8">
        <f t="shared" ref="L28:L38" si="21">K28*$I$8</f>
        <v>2395833.333333333</v>
      </c>
      <c r="M28" s="9">
        <f t="shared" ref="M28:M38" si="22">IF(K28=0,0,L28+$I$7+K28*$I$6)</f>
        <v>13604166.666666666</v>
      </c>
      <c r="N28" s="4">
        <f>IF(N27=0,0,N27-$I$7)</f>
        <v>91666666.666666672</v>
      </c>
      <c r="O28" s="8">
        <f t="shared" ref="O28:O38" si="23">N28*$I$8</f>
        <v>1145833.3333333333</v>
      </c>
      <c r="P28" s="9">
        <f t="shared" ref="P28:P38" si="24">IF(N28=0,0,O28+$I$7+N28*$I$6)</f>
        <v>10854166.666666666</v>
      </c>
    </row>
    <row r="29" spans="1:16" x14ac:dyDescent="0.2">
      <c r="A29" s="7">
        <v>3</v>
      </c>
      <c r="B29" s="4">
        <f t="shared" ref="B29:B38" si="25">IF(B28=0,0,B28-$I$7)</f>
        <v>483333333.33333337</v>
      </c>
      <c r="C29" s="8">
        <f t="shared" si="15"/>
        <v>6041666.666666667</v>
      </c>
      <c r="D29" s="9">
        <f t="shared" si="16"/>
        <v>21625000</v>
      </c>
      <c r="E29" s="4">
        <f t="shared" ref="E29:E38" si="26">IF(E28=0,0,E28-$I$7)</f>
        <v>383333333.33333337</v>
      </c>
      <c r="F29" s="8">
        <f t="shared" si="17"/>
        <v>4791666.666666667</v>
      </c>
      <c r="G29" s="9">
        <f t="shared" si="18"/>
        <v>18875000</v>
      </c>
      <c r="H29" s="4">
        <f t="shared" ref="H29:H38" si="27">IF(H28=0,0,H28-$I$7)</f>
        <v>283333333.33333337</v>
      </c>
      <c r="I29" s="8">
        <f t="shared" si="19"/>
        <v>3541666.666666667</v>
      </c>
      <c r="J29" s="9">
        <f t="shared" si="20"/>
        <v>16125000</v>
      </c>
      <c r="K29" s="4">
        <f t="shared" ref="K29:K38" si="28">IF(K28=0,0,K28-$I$7)</f>
        <v>183333333.33333331</v>
      </c>
      <c r="L29" s="8">
        <f t="shared" si="21"/>
        <v>2291666.666666666</v>
      </c>
      <c r="M29" s="9">
        <f t="shared" si="22"/>
        <v>13375000</v>
      </c>
      <c r="N29" s="4">
        <f t="shared" ref="N29:N38" si="29">IF(N28=0,0,N28-$I$7)</f>
        <v>83333333.333333343</v>
      </c>
      <c r="O29" s="8">
        <f t="shared" si="23"/>
        <v>1041666.6666666667</v>
      </c>
      <c r="P29" s="9">
        <f t="shared" si="24"/>
        <v>10625000</v>
      </c>
    </row>
    <row r="30" spans="1:16" x14ac:dyDescent="0.2">
      <c r="A30" s="7">
        <v>4</v>
      </c>
      <c r="B30" s="4">
        <f t="shared" si="25"/>
        <v>475000000.00000006</v>
      </c>
      <c r="C30" s="8">
        <f t="shared" si="15"/>
        <v>5937500</v>
      </c>
      <c r="D30" s="9">
        <f t="shared" si="16"/>
        <v>21395833.333333332</v>
      </c>
      <c r="E30" s="4">
        <f t="shared" si="26"/>
        <v>375000000.00000006</v>
      </c>
      <c r="F30" s="8">
        <f t="shared" si="17"/>
        <v>4687500</v>
      </c>
      <c r="G30" s="9">
        <f t="shared" si="18"/>
        <v>18645833.333333332</v>
      </c>
      <c r="H30" s="4">
        <f t="shared" si="27"/>
        <v>275000000.00000006</v>
      </c>
      <c r="I30" s="8">
        <f t="shared" si="19"/>
        <v>3437500.0000000005</v>
      </c>
      <c r="J30" s="9">
        <f t="shared" si="20"/>
        <v>15895833.333333336</v>
      </c>
      <c r="K30" s="4">
        <f t="shared" si="28"/>
        <v>174999999.99999997</v>
      </c>
      <c r="L30" s="8">
        <f t="shared" si="21"/>
        <v>2187499.9999999995</v>
      </c>
      <c r="M30" s="9">
        <f t="shared" si="22"/>
        <v>13145833.333333332</v>
      </c>
      <c r="N30" s="4">
        <f t="shared" si="29"/>
        <v>75000000.000000015</v>
      </c>
      <c r="O30" s="8">
        <f t="shared" si="23"/>
        <v>937500.00000000012</v>
      </c>
      <c r="P30" s="9">
        <f t="shared" si="24"/>
        <v>10395833.333333334</v>
      </c>
    </row>
    <row r="31" spans="1:16" x14ac:dyDescent="0.2">
      <c r="A31" s="7">
        <v>5</v>
      </c>
      <c r="B31" s="4">
        <f t="shared" si="25"/>
        <v>466666666.66666675</v>
      </c>
      <c r="C31" s="8">
        <f t="shared" si="15"/>
        <v>5833333.333333334</v>
      </c>
      <c r="D31" s="9">
        <f t="shared" si="16"/>
        <v>21166666.666666668</v>
      </c>
      <c r="E31" s="4">
        <f t="shared" si="26"/>
        <v>366666666.66666675</v>
      </c>
      <c r="F31" s="8">
        <f t="shared" si="17"/>
        <v>4583333.333333334</v>
      </c>
      <c r="G31" s="9">
        <f t="shared" si="18"/>
        <v>18416666.666666668</v>
      </c>
      <c r="H31" s="4">
        <f t="shared" si="27"/>
        <v>266666666.66666672</v>
      </c>
      <c r="I31" s="8">
        <f t="shared" si="19"/>
        <v>3333333.3333333335</v>
      </c>
      <c r="J31" s="9">
        <f t="shared" si="20"/>
        <v>15666666.666666666</v>
      </c>
      <c r="K31" s="4">
        <f t="shared" si="28"/>
        <v>166666666.66666663</v>
      </c>
      <c r="L31" s="8">
        <f t="shared" si="21"/>
        <v>2083333.3333333326</v>
      </c>
      <c r="M31" s="9">
        <f t="shared" si="22"/>
        <v>12916666.666666666</v>
      </c>
      <c r="N31" s="4">
        <f t="shared" si="29"/>
        <v>66666666.666666679</v>
      </c>
      <c r="O31" s="8">
        <f t="shared" si="23"/>
        <v>833333.33333333337</v>
      </c>
      <c r="P31" s="9">
        <f t="shared" si="24"/>
        <v>10166666.666666666</v>
      </c>
    </row>
    <row r="32" spans="1:16" x14ac:dyDescent="0.2">
      <c r="A32" s="7">
        <v>6</v>
      </c>
      <c r="B32" s="4">
        <f t="shared" si="25"/>
        <v>458333333.33333343</v>
      </c>
      <c r="C32" s="8">
        <f t="shared" si="15"/>
        <v>5729166.666666667</v>
      </c>
      <c r="D32" s="9">
        <f t="shared" si="16"/>
        <v>20937500</v>
      </c>
      <c r="E32" s="4">
        <f t="shared" si="26"/>
        <v>358333333.33333343</v>
      </c>
      <c r="F32" s="8">
        <f t="shared" si="17"/>
        <v>4479166.6666666679</v>
      </c>
      <c r="G32" s="9">
        <f t="shared" si="18"/>
        <v>18187500</v>
      </c>
      <c r="H32" s="4">
        <f t="shared" si="27"/>
        <v>258333333.33333337</v>
      </c>
      <c r="I32" s="8">
        <f t="shared" si="19"/>
        <v>3229166.666666667</v>
      </c>
      <c r="J32" s="9">
        <f t="shared" si="20"/>
        <v>15437500</v>
      </c>
      <c r="K32" s="4">
        <f t="shared" si="28"/>
        <v>158333333.33333328</v>
      </c>
      <c r="L32" s="8">
        <f t="shared" si="21"/>
        <v>1979166.6666666658</v>
      </c>
      <c r="M32" s="9">
        <f t="shared" si="22"/>
        <v>12687499.999999996</v>
      </c>
      <c r="N32" s="4">
        <f t="shared" si="29"/>
        <v>58333333.333333343</v>
      </c>
      <c r="O32" s="8">
        <f t="shared" si="23"/>
        <v>729166.66666666674</v>
      </c>
      <c r="P32" s="9">
        <f t="shared" si="24"/>
        <v>9937500</v>
      </c>
    </row>
    <row r="33" spans="1:16" x14ac:dyDescent="0.2">
      <c r="A33" s="7">
        <v>7</v>
      </c>
      <c r="B33" s="4">
        <f t="shared" si="25"/>
        <v>450000000.00000012</v>
      </c>
      <c r="C33" s="8">
        <f t="shared" si="15"/>
        <v>5625000.0000000009</v>
      </c>
      <c r="D33" s="9">
        <f t="shared" si="16"/>
        <v>20708333.333333336</v>
      </c>
      <c r="E33" s="4">
        <f t="shared" si="26"/>
        <v>350000000.00000012</v>
      </c>
      <c r="F33" s="8">
        <f t="shared" si="17"/>
        <v>4375000.0000000009</v>
      </c>
      <c r="G33" s="9">
        <f t="shared" si="18"/>
        <v>17958333.333333336</v>
      </c>
      <c r="H33" s="4">
        <f t="shared" si="27"/>
        <v>250000000.00000003</v>
      </c>
      <c r="I33" s="8">
        <f t="shared" si="19"/>
        <v>3125000</v>
      </c>
      <c r="J33" s="9">
        <f t="shared" si="20"/>
        <v>15208333.333333332</v>
      </c>
      <c r="K33" s="4">
        <f t="shared" si="28"/>
        <v>149999999.99999994</v>
      </c>
      <c r="L33" s="8">
        <f t="shared" si="21"/>
        <v>1874999.9999999991</v>
      </c>
      <c r="M33" s="9">
        <f t="shared" si="22"/>
        <v>12458333.333333332</v>
      </c>
      <c r="N33" s="4">
        <f t="shared" si="29"/>
        <v>50000000.000000007</v>
      </c>
      <c r="O33" s="8">
        <f t="shared" si="23"/>
        <v>625000</v>
      </c>
      <c r="P33" s="9">
        <f t="shared" si="24"/>
        <v>9708333.3333333321</v>
      </c>
    </row>
    <row r="34" spans="1:16" x14ac:dyDescent="0.2">
      <c r="A34" s="7">
        <v>8</v>
      </c>
      <c r="B34" s="4">
        <f t="shared" si="25"/>
        <v>441666666.66666681</v>
      </c>
      <c r="C34" s="8">
        <f t="shared" si="15"/>
        <v>5520833.3333333349</v>
      </c>
      <c r="D34" s="9">
        <f t="shared" si="16"/>
        <v>20479166.666666672</v>
      </c>
      <c r="E34" s="4">
        <f t="shared" si="26"/>
        <v>341666666.66666681</v>
      </c>
      <c r="F34" s="8">
        <f t="shared" si="17"/>
        <v>4270833.3333333349</v>
      </c>
      <c r="G34" s="9">
        <f t="shared" si="18"/>
        <v>17729166.666666672</v>
      </c>
      <c r="H34" s="4">
        <f t="shared" si="27"/>
        <v>241666666.66666669</v>
      </c>
      <c r="I34" s="8">
        <f t="shared" si="19"/>
        <v>3020833.3333333335</v>
      </c>
      <c r="J34" s="9">
        <f t="shared" si="20"/>
        <v>14979166.666666666</v>
      </c>
      <c r="K34" s="4">
        <f t="shared" si="28"/>
        <v>141666666.6666666</v>
      </c>
      <c r="L34" s="8">
        <f t="shared" si="21"/>
        <v>1770833.3333333323</v>
      </c>
      <c r="M34" s="9">
        <f t="shared" si="22"/>
        <v>12229166.666666664</v>
      </c>
      <c r="N34" s="4">
        <f t="shared" si="29"/>
        <v>41666666.666666672</v>
      </c>
      <c r="O34" s="8">
        <f t="shared" si="23"/>
        <v>520833.33333333337</v>
      </c>
      <c r="P34" s="9">
        <f t="shared" si="24"/>
        <v>9479166.666666666</v>
      </c>
    </row>
    <row r="35" spans="1:16" x14ac:dyDescent="0.2">
      <c r="A35" s="7">
        <v>9</v>
      </c>
      <c r="B35" s="4">
        <f t="shared" si="25"/>
        <v>433333333.33333349</v>
      </c>
      <c r="C35" s="8">
        <f t="shared" si="15"/>
        <v>5416666.6666666679</v>
      </c>
      <c r="D35" s="9">
        <f t="shared" si="16"/>
        <v>20250000</v>
      </c>
      <c r="E35" s="4">
        <f t="shared" si="26"/>
        <v>333333333.33333349</v>
      </c>
      <c r="F35" s="8">
        <f t="shared" si="17"/>
        <v>4166666.6666666684</v>
      </c>
      <c r="G35" s="9">
        <f t="shared" si="18"/>
        <v>17500000.000000004</v>
      </c>
      <c r="H35" s="4">
        <f t="shared" si="27"/>
        <v>233333333.33333334</v>
      </c>
      <c r="I35" s="8">
        <f t="shared" si="19"/>
        <v>2916666.6666666665</v>
      </c>
      <c r="J35" s="9">
        <f t="shared" si="20"/>
        <v>14750000</v>
      </c>
      <c r="K35" s="4">
        <f t="shared" si="28"/>
        <v>133333333.33333327</v>
      </c>
      <c r="L35" s="8">
        <f t="shared" si="21"/>
        <v>1666666.6666666658</v>
      </c>
      <c r="M35" s="9">
        <f t="shared" si="22"/>
        <v>11999999.999999996</v>
      </c>
      <c r="N35" s="4">
        <f t="shared" si="29"/>
        <v>33333333.33333334</v>
      </c>
      <c r="O35" s="8">
        <f t="shared" si="23"/>
        <v>416666.66666666669</v>
      </c>
      <c r="P35" s="9">
        <f t="shared" si="24"/>
        <v>9250000</v>
      </c>
    </row>
    <row r="36" spans="1:16" x14ac:dyDescent="0.2">
      <c r="A36" s="7">
        <v>10</v>
      </c>
      <c r="B36" s="4">
        <f t="shared" si="25"/>
        <v>425000000.00000018</v>
      </c>
      <c r="C36" s="8">
        <f t="shared" si="15"/>
        <v>5312500.0000000019</v>
      </c>
      <c r="D36" s="9">
        <f t="shared" si="16"/>
        <v>20020833.33333334</v>
      </c>
      <c r="E36" s="4">
        <f t="shared" si="26"/>
        <v>325000000.00000018</v>
      </c>
      <c r="F36" s="8">
        <f t="shared" si="17"/>
        <v>4062500.0000000019</v>
      </c>
      <c r="G36" s="9">
        <f t="shared" si="18"/>
        <v>17270833.33333334</v>
      </c>
      <c r="H36" s="4">
        <f t="shared" si="27"/>
        <v>225000000</v>
      </c>
      <c r="I36" s="8">
        <f t="shared" si="19"/>
        <v>2812499.9999999995</v>
      </c>
      <c r="J36" s="9">
        <f t="shared" si="20"/>
        <v>14520833.333333332</v>
      </c>
      <c r="K36" s="4">
        <f t="shared" si="28"/>
        <v>124999999.99999994</v>
      </c>
      <c r="L36" s="8">
        <f t="shared" si="21"/>
        <v>1562499.9999999991</v>
      </c>
      <c r="M36" s="9">
        <f t="shared" si="22"/>
        <v>11770833.333333332</v>
      </c>
      <c r="N36" s="4">
        <f t="shared" si="29"/>
        <v>25000000.000000007</v>
      </c>
      <c r="O36" s="8">
        <f t="shared" si="23"/>
        <v>312500.00000000006</v>
      </c>
      <c r="P36" s="9">
        <f t="shared" si="24"/>
        <v>9020833.333333334</v>
      </c>
    </row>
    <row r="37" spans="1:16" x14ac:dyDescent="0.2">
      <c r="A37" s="7">
        <v>11</v>
      </c>
      <c r="B37" s="4">
        <f t="shared" si="25"/>
        <v>416666666.66666687</v>
      </c>
      <c r="C37" s="8">
        <f t="shared" si="15"/>
        <v>5208333.3333333358</v>
      </c>
      <c r="D37" s="9">
        <f t="shared" si="16"/>
        <v>19791666.666666672</v>
      </c>
      <c r="E37" s="4">
        <f t="shared" si="26"/>
        <v>316666666.66666687</v>
      </c>
      <c r="F37" s="8">
        <f t="shared" si="17"/>
        <v>3958333.3333333354</v>
      </c>
      <c r="G37" s="9">
        <f t="shared" si="18"/>
        <v>17041666.666666672</v>
      </c>
      <c r="H37" s="4">
        <f t="shared" si="27"/>
        <v>216666666.66666666</v>
      </c>
      <c r="I37" s="8">
        <f t="shared" si="19"/>
        <v>2708333.333333333</v>
      </c>
      <c r="J37" s="9">
        <f t="shared" si="20"/>
        <v>14291666.666666666</v>
      </c>
      <c r="K37" s="4">
        <f t="shared" si="28"/>
        <v>116666666.66666661</v>
      </c>
      <c r="L37" s="8">
        <f t="shared" si="21"/>
        <v>1458333.3333333326</v>
      </c>
      <c r="M37" s="9">
        <f t="shared" si="22"/>
        <v>11541666.666666664</v>
      </c>
      <c r="N37" s="4">
        <f t="shared" si="29"/>
        <v>16666666.666666675</v>
      </c>
      <c r="O37" s="8">
        <f t="shared" si="23"/>
        <v>208333.33333333343</v>
      </c>
      <c r="P37" s="9">
        <f t="shared" si="24"/>
        <v>8791666.666666666</v>
      </c>
    </row>
    <row r="38" spans="1:16" ht="13.5" thickBot="1" x14ac:dyDescent="0.25">
      <c r="A38" s="10">
        <v>12</v>
      </c>
      <c r="B38" s="4">
        <f t="shared" si="25"/>
        <v>408333333.33333355</v>
      </c>
      <c r="C38" s="8">
        <f t="shared" si="15"/>
        <v>5104166.6666666688</v>
      </c>
      <c r="D38" s="9">
        <f t="shared" si="16"/>
        <v>19562500.000000004</v>
      </c>
      <c r="E38" s="4">
        <f t="shared" si="26"/>
        <v>308333333.33333355</v>
      </c>
      <c r="F38" s="8">
        <f t="shared" si="17"/>
        <v>3854166.6666666693</v>
      </c>
      <c r="G38" s="9">
        <f t="shared" si="18"/>
        <v>16812500.000000004</v>
      </c>
      <c r="H38" s="4">
        <f t="shared" si="27"/>
        <v>208333333.33333331</v>
      </c>
      <c r="I38" s="8">
        <f t="shared" si="19"/>
        <v>2604166.666666666</v>
      </c>
      <c r="J38" s="9">
        <f t="shared" si="20"/>
        <v>14062500</v>
      </c>
      <c r="K38" s="4">
        <f t="shared" si="28"/>
        <v>108333333.33333328</v>
      </c>
      <c r="L38" s="8">
        <f t="shared" si="21"/>
        <v>1354166.666666666</v>
      </c>
      <c r="M38" s="9">
        <f t="shared" si="22"/>
        <v>11312500</v>
      </c>
      <c r="N38" s="4">
        <f t="shared" si="29"/>
        <v>8333333.3333333423</v>
      </c>
      <c r="O38" s="8">
        <f t="shared" si="23"/>
        <v>104166.66666666677</v>
      </c>
      <c r="P38" s="9">
        <f t="shared" si="24"/>
        <v>8562500</v>
      </c>
    </row>
    <row r="39" spans="1:16" ht="13.5" thickBot="1" x14ac:dyDescent="0.25">
      <c r="A39" s="11" t="s">
        <v>12</v>
      </c>
      <c r="B39" s="5">
        <f>D39-C39</f>
        <v>181750000</v>
      </c>
      <c r="C39" s="12">
        <f>SUM(C27:C38)</f>
        <v>68125000</v>
      </c>
      <c r="D39" s="12">
        <f>SUM(D27:D38)</f>
        <v>249875000</v>
      </c>
      <c r="E39" s="5">
        <f>G39-F39</f>
        <v>163750000</v>
      </c>
      <c r="F39" s="12">
        <f>SUM(F27:F38)</f>
        <v>53125000.000000015</v>
      </c>
      <c r="G39" s="12">
        <f>SUM(G27:G38)</f>
        <v>216875000</v>
      </c>
      <c r="H39" s="5">
        <f>J39-I39</f>
        <v>145750000</v>
      </c>
      <c r="I39" s="12">
        <f>SUM(I27:I38)</f>
        <v>38125000</v>
      </c>
      <c r="J39" s="12">
        <f>SUM(J27:J38)</f>
        <v>183875000</v>
      </c>
      <c r="K39" s="5">
        <f>M39-L39</f>
        <v>127749999.99999997</v>
      </c>
      <c r="L39" s="12">
        <f>SUM(L27:L38)</f>
        <v>23124999.999999993</v>
      </c>
      <c r="M39" s="12">
        <f>SUM(M27:M38)</f>
        <v>150874999.99999997</v>
      </c>
      <c r="N39" s="5">
        <f>P39-O39</f>
        <v>109750000</v>
      </c>
      <c r="O39" s="12">
        <f>SUM(O27:O38)</f>
        <v>8125000</v>
      </c>
      <c r="P39" s="12">
        <f>SUM(P27:P38)</f>
        <v>117875000</v>
      </c>
    </row>
    <row r="40" spans="1:16" ht="15.75" thickBot="1" x14ac:dyDescent="0.3">
      <c r="A40" s="6" t="s">
        <v>17</v>
      </c>
      <c r="B40" s="85">
        <v>11</v>
      </c>
      <c r="C40" s="86"/>
      <c r="D40" s="87"/>
      <c r="E40" s="85">
        <v>12</v>
      </c>
      <c r="F40" s="86"/>
      <c r="G40" s="87"/>
      <c r="H40" s="85">
        <v>13</v>
      </c>
      <c r="I40" s="86"/>
      <c r="J40" s="87"/>
      <c r="K40" s="85">
        <v>14</v>
      </c>
      <c r="L40" s="86"/>
      <c r="M40" s="87"/>
      <c r="N40" s="85">
        <v>15</v>
      </c>
      <c r="O40" s="86"/>
      <c r="P40" s="87"/>
    </row>
    <row r="41" spans="1:16" ht="36" x14ac:dyDescent="0.2">
      <c r="A41" s="54" t="s">
        <v>5</v>
      </c>
      <c r="B41" s="55" t="s">
        <v>6</v>
      </c>
      <c r="C41" s="56" t="s">
        <v>7</v>
      </c>
      <c r="D41" s="57" t="s">
        <v>15</v>
      </c>
      <c r="E41" s="55" t="s">
        <v>6</v>
      </c>
      <c r="F41" s="56" t="s">
        <v>7</v>
      </c>
      <c r="G41" s="57" t="s">
        <v>15</v>
      </c>
      <c r="H41" s="55" t="s">
        <v>6</v>
      </c>
      <c r="I41" s="56" t="s">
        <v>7</v>
      </c>
      <c r="J41" s="57" t="s">
        <v>15</v>
      </c>
      <c r="K41" s="55" t="s">
        <v>6</v>
      </c>
      <c r="L41" s="56" t="s">
        <v>7</v>
      </c>
      <c r="M41" s="57" t="s">
        <v>15</v>
      </c>
      <c r="N41" s="55" t="s">
        <v>6</v>
      </c>
      <c r="O41" s="56" t="s">
        <v>7</v>
      </c>
      <c r="P41" s="57" t="s">
        <v>15</v>
      </c>
    </row>
    <row r="42" spans="1:16" x14ac:dyDescent="0.2">
      <c r="A42" s="7">
        <v>1</v>
      </c>
      <c r="B42" s="4">
        <f>ROUND(IF(N38-$I$7&lt;=5,0,N38-$I$7),1)</f>
        <v>0</v>
      </c>
      <c r="C42" s="8">
        <f>B42*$I$8</f>
        <v>0</v>
      </c>
      <c r="D42" s="9">
        <f>IF(B42=0,0,C42+$I$7+B42*$I$6)</f>
        <v>0</v>
      </c>
      <c r="E42" s="4">
        <f>ROUND(IF(B53-$I$7&lt;=5,0,B53-$I$7),1)</f>
        <v>0</v>
      </c>
      <c r="F42" s="8">
        <f>E42*$I$8</f>
        <v>0</v>
      </c>
      <c r="G42" s="9">
        <f>IF(E42=0,0,F42+$I$7+E42*$I$6)</f>
        <v>0</v>
      </c>
      <c r="H42" s="4">
        <f>ROUND(IF(E53-$I$7&lt;=5,0,E53-$I$7),1)</f>
        <v>0</v>
      </c>
      <c r="I42" s="8">
        <f>H42*$I$8</f>
        <v>0</v>
      </c>
      <c r="J42" s="9">
        <f>IF(H42=0,0,I42+$I$7+H42*$I$6)</f>
        <v>0</v>
      </c>
      <c r="K42" s="4">
        <f>ROUND(IF(H53-$I$7&lt;=5,0,H53-$I$7),1)</f>
        <v>0</v>
      </c>
      <c r="L42" s="8">
        <f>K42*$I$8</f>
        <v>0</v>
      </c>
      <c r="M42" s="9">
        <f>IF(K42=0,0,L42+$I$7+K42*$I$6)</f>
        <v>0</v>
      </c>
      <c r="N42" s="4">
        <f>ROUND(IF(K53-$I$7&lt;=5,0,K53-$I$7),1)</f>
        <v>0</v>
      </c>
      <c r="O42" s="8">
        <f>N42*$I$8</f>
        <v>0</v>
      </c>
      <c r="P42" s="9">
        <f>IF(N42=0,0,O42+$I$7+N42*$I$6)</f>
        <v>0</v>
      </c>
    </row>
    <row r="43" spans="1:16" x14ac:dyDescent="0.2">
      <c r="A43" s="7">
        <v>2</v>
      </c>
      <c r="B43" s="4">
        <f>IF(B42=0,0,B42-$I$7)</f>
        <v>0</v>
      </c>
      <c r="C43" s="8">
        <f t="shared" ref="C43:C53" si="30">B43*$I$8</f>
        <v>0</v>
      </c>
      <c r="D43" s="9">
        <f t="shared" ref="D43:D53" si="31">IF(B43=0,0,C43+$I$7+B43*$I$6)</f>
        <v>0</v>
      </c>
      <c r="E43" s="4">
        <f>IF(E42=0,0,E42-$I$7)</f>
        <v>0</v>
      </c>
      <c r="F43" s="8">
        <f t="shared" ref="F43:F53" si="32">E43*$I$8</f>
        <v>0</v>
      </c>
      <c r="G43" s="9">
        <f t="shared" ref="G43:G53" si="33">IF(E43=0,0,F43+$I$7+E43*$I$6)</f>
        <v>0</v>
      </c>
      <c r="H43" s="4">
        <f>IF(H42=0,0,H42-$I$7)</f>
        <v>0</v>
      </c>
      <c r="I43" s="8">
        <f t="shared" ref="I43:I53" si="34">H43*$I$8</f>
        <v>0</v>
      </c>
      <c r="J43" s="9">
        <f t="shared" ref="J43:J53" si="35">IF(H43=0,0,I43+$I$7+H43*$I$6)</f>
        <v>0</v>
      </c>
      <c r="K43" s="4">
        <f>IF(K42=0,0,K42-$I$7)</f>
        <v>0</v>
      </c>
      <c r="L43" s="8">
        <f t="shared" ref="L43:L53" si="36">K43*$I$8</f>
        <v>0</v>
      </c>
      <c r="M43" s="9">
        <f t="shared" ref="M43:M53" si="37">IF(K43=0,0,L43+$I$7+K43*$I$6)</f>
        <v>0</v>
      </c>
      <c r="N43" s="4">
        <f>IF(N42=0,0,N42-$I$7)</f>
        <v>0</v>
      </c>
      <c r="O43" s="8">
        <f t="shared" ref="O43:O53" si="38">N43*$I$8</f>
        <v>0</v>
      </c>
      <c r="P43" s="9">
        <f t="shared" ref="P43:P53" si="39">IF(N43=0,0,O43+$I$7+N43*$I$6)</f>
        <v>0</v>
      </c>
    </row>
    <row r="44" spans="1:16" x14ac:dyDescent="0.2">
      <c r="A44" s="7">
        <v>3</v>
      </c>
      <c r="B44" s="4">
        <f t="shared" ref="B44:B53" si="40">IF(B43=0,0,B43-$I$7)</f>
        <v>0</v>
      </c>
      <c r="C44" s="8">
        <f t="shared" si="30"/>
        <v>0</v>
      </c>
      <c r="D44" s="9">
        <f t="shared" si="31"/>
        <v>0</v>
      </c>
      <c r="E44" s="4">
        <f t="shared" ref="E44:E53" si="41">IF(E43=0,0,E43-$I$7)</f>
        <v>0</v>
      </c>
      <c r="F44" s="8">
        <f t="shared" si="32"/>
        <v>0</v>
      </c>
      <c r="G44" s="9">
        <f t="shared" si="33"/>
        <v>0</v>
      </c>
      <c r="H44" s="4">
        <f t="shared" ref="H44:H53" si="42">IF(H43=0,0,H43-$I$7)</f>
        <v>0</v>
      </c>
      <c r="I44" s="8">
        <f t="shared" si="34"/>
        <v>0</v>
      </c>
      <c r="J44" s="9">
        <f t="shared" si="35"/>
        <v>0</v>
      </c>
      <c r="K44" s="4">
        <f t="shared" ref="K44:K53" si="43">IF(K43=0,0,K43-$I$7)</f>
        <v>0</v>
      </c>
      <c r="L44" s="8">
        <f t="shared" si="36"/>
        <v>0</v>
      </c>
      <c r="M44" s="9">
        <f t="shared" si="37"/>
        <v>0</v>
      </c>
      <c r="N44" s="4">
        <f t="shared" ref="N44:N53" si="44">IF(N43=0,0,N43-$I$7)</f>
        <v>0</v>
      </c>
      <c r="O44" s="8">
        <f t="shared" si="38"/>
        <v>0</v>
      </c>
      <c r="P44" s="9">
        <f t="shared" si="39"/>
        <v>0</v>
      </c>
    </row>
    <row r="45" spans="1:16" x14ac:dyDescent="0.2">
      <c r="A45" s="7">
        <v>4</v>
      </c>
      <c r="B45" s="4">
        <f t="shared" si="40"/>
        <v>0</v>
      </c>
      <c r="C45" s="8">
        <f t="shared" si="30"/>
        <v>0</v>
      </c>
      <c r="D45" s="9">
        <f t="shared" si="31"/>
        <v>0</v>
      </c>
      <c r="E45" s="4">
        <f t="shared" si="41"/>
        <v>0</v>
      </c>
      <c r="F45" s="8">
        <f t="shared" si="32"/>
        <v>0</v>
      </c>
      <c r="G45" s="9">
        <f t="shared" si="33"/>
        <v>0</v>
      </c>
      <c r="H45" s="4">
        <f t="shared" si="42"/>
        <v>0</v>
      </c>
      <c r="I45" s="8">
        <f t="shared" si="34"/>
        <v>0</v>
      </c>
      <c r="J45" s="9">
        <f t="shared" si="35"/>
        <v>0</v>
      </c>
      <c r="K45" s="4">
        <f t="shared" si="43"/>
        <v>0</v>
      </c>
      <c r="L45" s="8">
        <f t="shared" si="36"/>
        <v>0</v>
      </c>
      <c r="M45" s="9">
        <f t="shared" si="37"/>
        <v>0</v>
      </c>
      <c r="N45" s="4">
        <f t="shared" si="44"/>
        <v>0</v>
      </c>
      <c r="O45" s="8">
        <f t="shared" si="38"/>
        <v>0</v>
      </c>
      <c r="P45" s="9">
        <f t="shared" si="39"/>
        <v>0</v>
      </c>
    </row>
    <row r="46" spans="1:16" x14ac:dyDescent="0.2">
      <c r="A46" s="7">
        <v>5</v>
      </c>
      <c r="B46" s="4">
        <f t="shared" si="40"/>
        <v>0</v>
      </c>
      <c r="C46" s="8">
        <f t="shared" si="30"/>
        <v>0</v>
      </c>
      <c r="D46" s="9">
        <f t="shared" si="31"/>
        <v>0</v>
      </c>
      <c r="E46" s="4">
        <f t="shared" si="41"/>
        <v>0</v>
      </c>
      <c r="F46" s="8">
        <f t="shared" si="32"/>
        <v>0</v>
      </c>
      <c r="G46" s="9">
        <f t="shared" si="33"/>
        <v>0</v>
      </c>
      <c r="H46" s="4">
        <f t="shared" si="42"/>
        <v>0</v>
      </c>
      <c r="I46" s="8">
        <f t="shared" si="34"/>
        <v>0</v>
      </c>
      <c r="J46" s="9">
        <f t="shared" si="35"/>
        <v>0</v>
      </c>
      <c r="K46" s="4">
        <f t="shared" si="43"/>
        <v>0</v>
      </c>
      <c r="L46" s="8">
        <f t="shared" si="36"/>
        <v>0</v>
      </c>
      <c r="M46" s="9">
        <f t="shared" si="37"/>
        <v>0</v>
      </c>
      <c r="N46" s="4">
        <f t="shared" si="44"/>
        <v>0</v>
      </c>
      <c r="O46" s="8">
        <f t="shared" si="38"/>
        <v>0</v>
      </c>
      <c r="P46" s="9">
        <f t="shared" si="39"/>
        <v>0</v>
      </c>
    </row>
    <row r="47" spans="1:16" x14ac:dyDescent="0.2">
      <c r="A47" s="7">
        <v>6</v>
      </c>
      <c r="B47" s="4">
        <f t="shared" si="40"/>
        <v>0</v>
      </c>
      <c r="C47" s="8">
        <f t="shared" si="30"/>
        <v>0</v>
      </c>
      <c r="D47" s="9">
        <f t="shared" si="31"/>
        <v>0</v>
      </c>
      <c r="E47" s="4">
        <f t="shared" si="41"/>
        <v>0</v>
      </c>
      <c r="F47" s="8">
        <f t="shared" si="32"/>
        <v>0</v>
      </c>
      <c r="G47" s="9">
        <f t="shared" si="33"/>
        <v>0</v>
      </c>
      <c r="H47" s="4">
        <f t="shared" si="42"/>
        <v>0</v>
      </c>
      <c r="I47" s="8">
        <f t="shared" si="34"/>
        <v>0</v>
      </c>
      <c r="J47" s="9">
        <f t="shared" si="35"/>
        <v>0</v>
      </c>
      <c r="K47" s="4">
        <f t="shared" si="43"/>
        <v>0</v>
      </c>
      <c r="L47" s="8">
        <f t="shared" si="36"/>
        <v>0</v>
      </c>
      <c r="M47" s="9">
        <f t="shared" si="37"/>
        <v>0</v>
      </c>
      <c r="N47" s="4">
        <f t="shared" si="44"/>
        <v>0</v>
      </c>
      <c r="O47" s="8">
        <f t="shared" si="38"/>
        <v>0</v>
      </c>
      <c r="P47" s="9">
        <f t="shared" si="39"/>
        <v>0</v>
      </c>
    </row>
    <row r="48" spans="1:16" x14ac:dyDescent="0.2">
      <c r="A48" s="7">
        <v>7</v>
      </c>
      <c r="B48" s="4">
        <f t="shared" si="40"/>
        <v>0</v>
      </c>
      <c r="C48" s="8">
        <f t="shared" si="30"/>
        <v>0</v>
      </c>
      <c r="D48" s="9">
        <f t="shared" si="31"/>
        <v>0</v>
      </c>
      <c r="E48" s="4">
        <f t="shared" si="41"/>
        <v>0</v>
      </c>
      <c r="F48" s="8">
        <f t="shared" si="32"/>
        <v>0</v>
      </c>
      <c r="G48" s="9">
        <f t="shared" si="33"/>
        <v>0</v>
      </c>
      <c r="H48" s="4">
        <f t="shared" si="42"/>
        <v>0</v>
      </c>
      <c r="I48" s="8">
        <f t="shared" si="34"/>
        <v>0</v>
      </c>
      <c r="J48" s="9">
        <f t="shared" si="35"/>
        <v>0</v>
      </c>
      <c r="K48" s="4">
        <f t="shared" si="43"/>
        <v>0</v>
      </c>
      <c r="L48" s="8">
        <f t="shared" si="36"/>
        <v>0</v>
      </c>
      <c r="M48" s="9">
        <f t="shared" si="37"/>
        <v>0</v>
      </c>
      <c r="N48" s="4">
        <f t="shared" si="44"/>
        <v>0</v>
      </c>
      <c r="O48" s="8">
        <f t="shared" si="38"/>
        <v>0</v>
      </c>
      <c r="P48" s="9">
        <f t="shared" si="39"/>
        <v>0</v>
      </c>
    </row>
    <row r="49" spans="1:16" x14ac:dyDescent="0.2">
      <c r="A49" s="7">
        <v>8</v>
      </c>
      <c r="B49" s="4">
        <f t="shared" si="40"/>
        <v>0</v>
      </c>
      <c r="C49" s="8">
        <f t="shared" si="30"/>
        <v>0</v>
      </c>
      <c r="D49" s="9">
        <f t="shared" si="31"/>
        <v>0</v>
      </c>
      <c r="E49" s="4">
        <f t="shared" si="41"/>
        <v>0</v>
      </c>
      <c r="F49" s="8">
        <f t="shared" si="32"/>
        <v>0</v>
      </c>
      <c r="G49" s="9">
        <f t="shared" si="33"/>
        <v>0</v>
      </c>
      <c r="H49" s="4">
        <f t="shared" si="42"/>
        <v>0</v>
      </c>
      <c r="I49" s="8">
        <f t="shared" si="34"/>
        <v>0</v>
      </c>
      <c r="J49" s="9">
        <f t="shared" si="35"/>
        <v>0</v>
      </c>
      <c r="K49" s="4">
        <f t="shared" si="43"/>
        <v>0</v>
      </c>
      <c r="L49" s="8">
        <f t="shared" si="36"/>
        <v>0</v>
      </c>
      <c r="M49" s="9">
        <f t="shared" si="37"/>
        <v>0</v>
      </c>
      <c r="N49" s="4">
        <f t="shared" si="44"/>
        <v>0</v>
      </c>
      <c r="O49" s="8">
        <f t="shared" si="38"/>
        <v>0</v>
      </c>
      <c r="P49" s="9">
        <f t="shared" si="39"/>
        <v>0</v>
      </c>
    </row>
    <row r="50" spans="1:16" x14ac:dyDescent="0.2">
      <c r="A50" s="7">
        <v>9</v>
      </c>
      <c r="B50" s="4">
        <f t="shared" si="40"/>
        <v>0</v>
      </c>
      <c r="C50" s="8">
        <f t="shared" si="30"/>
        <v>0</v>
      </c>
      <c r="D50" s="9">
        <f t="shared" si="31"/>
        <v>0</v>
      </c>
      <c r="E50" s="4">
        <f t="shared" si="41"/>
        <v>0</v>
      </c>
      <c r="F50" s="8">
        <f t="shared" si="32"/>
        <v>0</v>
      </c>
      <c r="G50" s="9">
        <f t="shared" si="33"/>
        <v>0</v>
      </c>
      <c r="H50" s="4">
        <f t="shared" si="42"/>
        <v>0</v>
      </c>
      <c r="I50" s="8">
        <f t="shared" si="34"/>
        <v>0</v>
      </c>
      <c r="J50" s="9">
        <f t="shared" si="35"/>
        <v>0</v>
      </c>
      <c r="K50" s="4">
        <f t="shared" si="43"/>
        <v>0</v>
      </c>
      <c r="L50" s="8">
        <f t="shared" si="36"/>
        <v>0</v>
      </c>
      <c r="M50" s="9">
        <f t="shared" si="37"/>
        <v>0</v>
      </c>
      <c r="N50" s="4">
        <f t="shared" si="44"/>
        <v>0</v>
      </c>
      <c r="O50" s="8">
        <f t="shared" si="38"/>
        <v>0</v>
      </c>
      <c r="P50" s="9">
        <f t="shared" si="39"/>
        <v>0</v>
      </c>
    </row>
    <row r="51" spans="1:16" x14ac:dyDescent="0.2">
      <c r="A51" s="7">
        <v>10</v>
      </c>
      <c r="B51" s="4">
        <f t="shared" si="40"/>
        <v>0</v>
      </c>
      <c r="C51" s="8">
        <f t="shared" si="30"/>
        <v>0</v>
      </c>
      <c r="D51" s="9">
        <f t="shared" si="31"/>
        <v>0</v>
      </c>
      <c r="E51" s="4">
        <f t="shared" si="41"/>
        <v>0</v>
      </c>
      <c r="F51" s="8">
        <f t="shared" si="32"/>
        <v>0</v>
      </c>
      <c r="G51" s="9">
        <f t="shared" si="33"/>
        <v>0</v>
      </c>
      <c r="H51" s="4">
        <f t="shared" si="42"/>
        <v>0</v>
      </c>
      <c r="I51" s="8">
        <f t="shared" si="34"/>
        <v>0</v>
      </c>
      <c r="J51" s="9">
        <f t="shared" si="35"/>
        <v>0</v>
      </c>
      <c r="K51" s="4">
        <f t="shared" si="43"/>
        <v>0</v>
      </c>
      <c r="L51" s="8">
        <f t="shared" si="36"/>
        <v>0</v>
      </c>
      <c r="M51" s="9">
        <f t="shared" si="37"/>
        <v>0</v>
      </c>
      <c r="N51" s="4">
        <f t="shared" si="44"/>
        <v>0</v>
      </c>
      <c r="O51" s="8">
        <f t="shared" si="38"/>
        <v>0</v>
      </c>
      <c r="P51" s="9">
        <f t="shared" si="39"/>
        <v>0</v>
      </c>
    </row>
    <row r="52" spans="1:16" x14ac:dyDescent="0.2">
      <c r="A52" s="7">
        <v>11</v>
      </c>
      <c r="B52" s="4">
        <f t="shared" si="40"/>
        <v>0</v>
      </c>
      <c r="C52" s="8">
        <f t="shared" si="30"/>
        <v>0</v>
      </c>
      <c r="D52" s="9">
        <f t="shared" si="31"/>
        <v>0</v>
      </c>
      <c r="E52" s="4">
        <f t="shared" si="41"/>
        <v>0</v>
      </c>
      <c r="F52" s="8">
        <f t="shared" si="32"/>
        <v>0</v>
      </c>
      <c r="G52" s="9">
        <f t="shared" si="33"/>
        <v>0</v>
      </c>
      <c r="H52" s="4">
        <f t="shared" si="42"/>
        <v>0</v>
      </c>
      <c r="I52" s="8">
        <f t="shared" si="34"/>
        <v>0</v>
      </c>
      <c r="J52" s="9">
        <f t="shared" si="35"/>
        <v>0</v>
      </c>
      <c r="K52" s="4">
        <f t="shared" si="43"/>
        <v>0</v>
      </c>
      <c r="L52" s="8">
        <f t="shared" si="36"/>
        <v>0</v>
      </c>
      <c r="M52" s="9">
        <f t="shared" si="37"/>
        <v>0</v>
      </c>
      <c r="N52" s="4">
        <f t="shared" si="44"/>
        <v>0</v>
      </c>
      <c r="O52" s="8">
        <f t="shared" si="38"/>
        <v>0</v>
      </c>
      <c r="P52" s="9">
        <f t="shared" si="39"/>
        <v>0</v>
      </c>
    </row>
    <row r="53" spans="1:16" ht="13.5" thickBot="1" x14ac:dyDescent="0.25">
      <c r="A53" s="10">
        <v>12</v>
      </c>
      <c r="B53" s="4">
        <f t="shared" si="40"/>
        <v>0</v>
      </c>
      <c r="C53" s="8">
        <f t="shared" si="30"/>
        <v>0</v>
      </c>
      <c r="D53" s="9">
        <f t="shared" si="31"/>
        <v>0</v>
      </c>
      <c r="E53" s="4">
        <f t="shared" si="41"/>
        <v>0</v>
      </c>
      <c r="F53" s="8">
        <f t="shared" si="32"/>
        <v>0</v>
      </c>
      <c r="G53" s="9">
        <f t="shared" si="33"/>
        <v>0</v>
      </c>
      <c r="H53" s="4">
        <f t="shared" si="42"/>
        <v>0</v>
      </c>
      <c r="I53" s="8">
        <f t="shared" si="34"/>
        <v>0</v>
      </c>
      <c r="J53" s="9">
        <f t="shared" si="35"/>
        <v>0</v>
      </c>
      <c r="K53" s="4">
        <f t="shared" si="43"/>
        <v>0</v>
      </c>
      <c r="L53" s="8">
        <f t="shared" si="36"/>
        <v>0</v>
      </c>
      <c r="M53" s="9">
        <f t="shared" si="37"/>
        <v>0</v>
      </c>
      <c r="N53" s="4">
        <f t="shared" si="44"/>
        <v>0</v>
      </c>
      <c r="O53" s="8">
        <f t="shared" si="38"/>
        <v>0</v>
      </c>
      <c r="P53" s="9">
        <f t="shared" si="39"/>
        <v>0</v>
      </c>
    </row>
    <row r="54" spans="1:16" ht="13.5" thickBot="1" x14ac:dyDescent="0.25">
      <c r="A54" s="11" t="s">
        <v>12</v>
      </c>
      <c r="B54" s="5">
        <f>D54-C54</f>
        <v>0</v>
      </c>
      <c r="C54" s="12">
        <f>SUM(C42:C53)</f>
        <v>0</v>
      </c>
      <c r="D54" s="12">
        <f>SUM(D42:D53)</f>
        <v>0</v>
      </c>
      <c r="E54" s="5">
        <f>G54-F54</f>
        <v>0</v>
      </c>
      <c r="F54" s="12">
        <f>SUM(F42:F53)</f>
        <v>0</v>
      </c>
      <c r="G54" s="12">
        <f>SUM(G42:G53)</f>
        <v>0</v>
      </c>
      <c r="H54" s="5">
        <f>J54-I54</f>
        <v>0</v>
      </c>
      <c r="I54" s="12">
        <f>SUM(I42:I53)</f>
        <v>0</v>
      </c>
      <c r="J54" s="12">
        <f>SUM(J42:J53)</f>
        <v>0</v>
      </c>
      <c r="K54" s="5">
        <f>M54-L54</f>
        <v>0</v>
      </c>
      <c r="L54" s="12">
        <f>SUM(L42:L53)</f>
        <v>0</v>
      </c>
      <c r="M54" s="12">
        <f>SUM(M42:M53)</f>
        <v>0</v>
      </c>
      <c r="N54" s="5">
        <f>P54-O54</f>
        <v>0</v>
      </c>
      <c r="O54" s="12">
        <f>SUM(O42:O53)</f>
        <v>0</v>
      </c>
      <c r="P54" s="12">
        <f>SUM(P42:P53)</f>
        <v>0</v>
      </c>
    </row>
    <row r="55" spans="1:16" ht="15.75" thickBot="1" x14ac:dyDescent="0.3">
      <c r="A55" s="6" t="s">
        <v>17</v>
      </c>
      <c r="B55" s="85">
        <v>16</v>
      </c>
      <c r="C55" s="86"/>
      <c r="D55" s="87"/>
      <c r="E55" s="85">
        <v>17</v>
      </c>
      <c r="F55" s="86"/>
      <c r="G55" s="87"/>
      <c r="H55" s="85">
        <v>18</v>
      </c>
      <c r="I55" s="86"/>
      <c r="J55" s="87"/>
      <c r="K55" s="85">
        <v>19</v>
      </c>
      <c r="L55" s="86"/>
      <c r="M55" s="87"/>
      <c r="N55" s="85">
        <v>20</v>
      </c>
      <c r="O55" s="86"/>
      <c r="P55" s="87"/>
    </row>
    <row r="56" spans="1:16" ht="36" x14ac:dyDescent="0.2">
      <c r="A56" s="54" t="s">
        <v>5</v>
      </c>
      <c r="B56" s="55" t="s">
        <v>6</v>
      </c>
      <c r="C56" s="56" t="s">
        <v>7</v>
      </c>
      <c r="D56" s="57" t="s">
        <v>15</v>
      </c>
      <c r="E56" s="55" t="s">
        <v>6</v>
      </c>
      <c r="F56" s="56" t="s">
        <v>7</v>
      </c>
      <c r="G56" s="57" t="s">
        <v>15</v>
      </c>
      <c r="H56" s="55" t="s">
        <v>6</v>
      </c>
      <c r="I56" s="56" t="s">
        <v>7</v>
      </c>
      <c r="J56" s="57" t="s">
        <v>15</v>
      </c>
      <c r="K56" s="55" t="s">
        <v>6</v>
      </c>
      <c r="L56" s="56" t="s">
        <v>7</v>
      </c>
      <c r="M56" s="57" t="s">
        <v>15</v>
      </c>
      <c r="N56" s="55" t="s">
        <v>6</v>
      </c>
      <c r="O56" s="56" t="s">
        <v>7</v>
      </c>
      <c r="P56" s="57" t="s">
        <v>15</v>
      </c>
    </row>
    <row r="57" spans="1:16" x14ac:dyDescent="0.2">
      <c r="A57" s="7">
        <v>1</v>
      </c>
      <c r="B57" s="4">
        <f>ROUND(IF(N53-$I$7&lt;=5,0,N53-$I$7),1)</f>
        <v>0</v>
      </c>
      <c r="C57" s="8">
        <f>B57*$I$8</f>
        <v>0</v>
      </c>
      <c r="D57" s="9">
        <f>IF(B57=0,0,C57+$I$7+B57*$I$6)</f>
        <v>0</v>
      </c>
      <c r="E57" s="4">
        <f>ROUND(IF(B68-$I$7&lt;=5,0,B68-$I$7),1)</f>
        <v>0</v>
      </c>
      <c r="F57" s="8">
        <f>E57*$I$8</f>
        <v>0</v>
      </c>
      <c r="G57" s="9">
        <f>IF(E57=0,0,F57+$I$7+E57*$I$6)</f>
        <v>0</v>
      </c>
      <c r="H57" s="4">
        <f>ROUND(IF(E68-$I$7&lt;=5,0,E68-$I$7),1)</f>
        <v>0</v>
      </c>
      <c r="I57" s="8">
        <f>H57*$I$8</f>
        <v>0</v>
      </c>
      <c r="J57" s="9">
        <f>IF(H57=0,0,I57+$I$7+H57*$I$6)</f>
        <v>0</v>
      </c>
      <c r="K57" s="4">
        <f>ROUND(IF(H68-$I$7&lt;=5,0,H68-$I$7),1)</f>
        <v>0</v>
      </c>
      <c r="L57" s="8">
        <f>K57*$I$8</f>
        <v>0</v>
      </c>
      <c r="M57" s="9">
        <f>IF(K57=0,0,L57+$I$7+K57*$I$6)</f>
        <v>0</v>
      </c>
      <c r="N57" s="4">
        <f>ROUND(IF(K68-$I$7&lt;=5,0,K68-$I$7),1)</f>
        <v>0</v>
      </c>
      <c r="O57" s="8">
        <f>N57*$I$8</f>
        <v>0</v>
      </c>
      <c r="P57" s="9">
        <f>IF(N57=0,0,O57+$I$7+N57*$I$6)</f>
        <v>0</v>
      </c>
    </row>
    <row r="58" spans="1:16" x14ac:dyDescent="0.2">
      <c r="A58" s="7">
        <v>2</v>
      </c>
      <c r="B58" s="4">
        <f>IF(B57=0,0,B57-$I$7)</f>
        <v>0</v>
      </c>
      <c r="C58" s="8">
        <f t="shared" ref="C58:C68" si="45">B58*$I$8</f>
        <v>0</v>
      </c>
      <c r="D58" s="9">
        <f t="shared" ref="D58:D68" si="46">IF(B58=0,0,C58+$I$7+B58*$I$6)</f>
        <v>0</v>
      </c>
      <c r="E58" s="4">
        <f>IF(E57=0,0,E57-$I$7)</f>
        <v>0</v>
      </c>
      <c r="F58" s="8">
        <f t="shared" ref="F58:F68" si="47">E58*$I$8</f>
        <v>0</v>
      </c>
      <c r="G58" s="9">
        <f t="shared" ref="G58:G68" si="48">IF(E58=0,0,F58+$I$7+E58*$I$6)</f>
        <v>0</v>
      </c>
      <c r="H58" s="4">
        <f>IF(H57=0,0,H57-$I$7)</f>
        <v>0</v>
      </c>
      <c r="I58" s="8">
        <f t="shared" ref="I58:I68" si="49">H58*$I$8</f>
        <v>0</v>
      </c>
      <c r="J58" s="9">
        <f t="shared" ref="J58:J68" si="50">IF(H58=0,0,I58+$I$7+H58*$I$6)</f>
        <v>0</v>
      </c>
      <c r="K58" s="4">
        <f>IF(K57=0,0,K57-$I$7)</f>
        <v>0</v>
      </c>
      <c r="L58" s="8">
        <f t="shared" ref="L58:L68" si="51">K58*$I$8</f>
        <v>0</v>
      </c>
      <c r="M58" s="9">
        <f t="shared" ref="M58:M68" si="52">IF(K58=0,0,L58+$I$7+K58*$I$6)</f>
        <v>0</v>
      </c>
      <c r="N58" s="4">
        <f>IF(N57=0,0,N57-$I$7)</f>
        <v>0</v>
      </c>
      <c r="O58" s="8">
        <f t="shared" ref="O58:O68" si="53">N58*$I$8</f>
        <v>0</v>
      </c>
      <c r="P58" s="9">
        <f t="shared" ref="P58:P68" si="54">IF(N58=0,0,O58+$I$7+N58*$I$6)</f>
        <v>0</v>
      </c>
    </row>
    <row r="59" spans="1:16" x14ac:dyDescent="0.2">
      <c r="A59" s="7">
        <v>3</v>
      </c>
      <c r="B59" s="4">
        <f t="shared" ref="B59:B68" si="55">IF(B58=0,0,B58-$I$7)</f>
        <v>0</v>
      </c>
      <c r="C59" s="8">
        <f t="shared" si="45"/>
        <v>0</v>
      </c>
      <c r="D59" s="9">
        <f t="shared" si="46"/>
        <v>0</v>
      </c>
      <c r="E59" s="4">
        <f t="shared" ref="E59:E68" si="56">IF(E58=0,0,E58-$I$7)</f>
        <v>0</v>
      </c>
      <c r="F59" s="8">
        <f t="shared" si="47"/>
        <v>0</v>
      </c>
      <c r="G59" s="9">
        <f t="shared" si="48"/>
        <v>0</v>
      </c>
      <c r="H59" s="4">
        <f t="shared" ref="H59:H68" si="57">IF(H58=0,0,H58-$I$7)</f>
        <v>0</v>
      </c>
      <c r="I59" s="8">
        <f t="shared" si="49"/>
        <v>0</v>
      </c>
      <c r="J59" s="9">
        <f t="shared" si="50"/>
        <v>0</v>
      </c>
      <c r="K59" s="4">
        <f t="shared" ref="K59:K68" si="58">IF(K58=0,0,K58-$I$7)</f>
        <v>0</v>
      </c>
      <c r="L59" s="8">
        <f t="shared" si="51"/>
        <v>0</v>
      </c>
      <c r="M59" s="9">
        <f t="shared" si="52"/>
        <v>0</v>
      </c>
      <c r="N59" s="4">
        <f t="shared" ref="N59:N68" si="59">IF(N58=0,0,N58-$I$7)</f>
        <v>0</v>
      </c>
      <c r="O59" s="8">
        <f t="shared" si="53"/>
        <v>0</v>
      </c>
      <c r="P59" s="9">
        <f t="shared" si="54"/>
        <v>0</v>
      </c>
    </row>
    <row r="60" spans="1:16" x14ac:dyDescent="0.2">
      <c r="A60" s="7">
        <v>4</v>
      </c>
      <c r="B60" s="4">
        <f t="shared" si="55"/>
        <v>0</v>
      </c>
      <c r="C60" s="8">
        <f t="shared" si="45"/>
        <v>0</v>
      </c>
      <c r="D60" s="9">
        <f t="shared" si="46"/>
        <v>0</v>
      </c>
      <c r="E60" s="4">
        <f t="shared" si="56"/>
        <v>0</v>
      </c>
      <c r="F60" s="8">
        <f t="shared" si="47"/>
        <v>0</v>
      </c>
      <c r="G60" s="9">
        <f t="shared" si="48"/>
        <v>0</v>
      </c>
      <c r="H60" s="4">
        <f t="shared" si="57"/>
        <v>0</v>
      </c>
      <c r="I60" s="8">
        <f t="shared" si="49"/>
        <v>0</v>
      </c>
      <c r="J60" s="9">
        <f t="shared" si="50"/>
        <v>0</v>
      </c>
      <c r="K60" s="4">
        <f t="shared" si="58"/>
        <v>0</v>
      </c>
      <c r="L60" s="8">
        <f t="shared" si="51"/>
        <v>0</v>
      </c>
      <c r="M60" s="9">
        <f t="shared" si="52"/>
        <v>0</v>
      </c>
      <c r="N60" s="4">
        <f t="shared" si="59"/>
        <v>0</v>
      </c>
      <c r="O60" s="8">
        <f t="shared" si="53"/>
        <v>0</v>
      </c>
      <c r="P60" s="9">
        <f t="shared" si="54"/>
        <v>0</v>
      </c>
    </row>
    <row r="61" spans="1:16" x14ac:dyDescent="0.2">
      <c r="A61" s="7">
        <v>5</v>
      </c>
      <c r="B61" s="4">
        <f t="shared" si="55"/>
        <v>0</v>
      </c>
      <c r="C61" s="8">
        <f t="shared" si="45"/>
        <v>0</v>
      </c>
      <c r="D61" s="9">
        <f t="shared" si="46"/>
        <v>0</v>
      </c>
      <c r="E61" s="4">
        <f t="shared" si="56"/>
        <v>0</v>
      </c>
      <c r="F61" s="8">
        <f t="shared" si="47"/>
        <v>0</v>
      </c>
      <c r="G61" s="9">
        <f t="shared" si="48"/>
        <v>0</v>
      </c>
      <c r="H61" s="4">
        <f t="shared" si="57"/>
        <v>0</v>
      </c>
      <c r="I61" s="8">
        <f t="shared" si="49"/>
        <v>0</v>
      </c>
      <c r="J61" s="9">
        <f t="shared" si="50"/>
        <v>0</v>
      </c>
      <c r="K61" s="4">
        <f t="shared" si="58"/>
        <v>0</v>
      </c>
      <c r="L61" s="8">
        <f t="shared" si="51"/>
        <v>0</v>
      </c>
      <c r="M61" s="9">
        <f t="shared" si="52"/>
        <v>0</v>
      </c>
      <c r="N61" s="4">
        <f t="shared" si="59"/>
        <v>0</v>
      </c>
      <c r="O61" s="8">
        <f t="shared" si="53"/>
        <v>0</v>
      </c>
      <c r="P61" s="9">
        <f t="shared" si="54"/>
        <v>0</v>
      </c>
    </row>
    <row r="62" spans="1:16" x14ac:dyDescent="0.2">
      <c r="A62" s="7">
        <v>6</v>
      </c>
      <c r="B62" s="4">
        <f t="shared" si="55"/>
        <v>0</v>
      </c>
      <c r="C62" s="8">
        <f t="shared" si="45"/>
        <v>0</v>
      </c>
      <c r="D62" s="9">
        <f t="shared" si="46"/>
        <v>0</v>
      </c>
      <c r="E62" s="4">
        <f t="shared" si="56"/>
        <v>0</v>
      </c>
      <c r="F62" s="8">
        <f t="shared" si="47"/>
        <v>0</v>
      </c>
      <c r="G62" s="9">
        <f t="shared" si="48"/>
        <v>0</v>
      </c>
      <c r="H62" s="4">
        <f t="shared" si="57"/>
        <v>0</v>
      </c>
      <c r="I62" s="8">
        <f t="shared" si="49"/>
        <v>0</v>
      </c>
      <c r="J62" s="9">
        <f t="shared" si="50"/>
        <v>0</v>
      </c>
      <c r="K62" s="4">
        <f t="shared" si="58"/>
        <v>0</v>
      </c>
      <c r="L62" s="8">
        <f t="shared" si="51"/>
        <v>0</v>
      </c>
      <c r="M62" s="9">
        <f t="shared" si="52"/>
        <v>0</v>
      </c>
      <c r="N62" s="4">
        <f t="shared" si="59"/>
        <v>0</v>
      </c>
      <c r="O62" s="8">
        <f t="shared" si="53"/>
        <v>0</v>
      </c>
      <c r="P62" s="9">
        <f t="shared" si="54"/>
        <v>0</v>
      </c>
    </row>
    <row r="63" spans="1:16" x14ac:dyDescent="0.2">
      <c r="A63" s="7">
        <v>7</v>
      </c>
      <c r="B63" s="4">
        <f t="shared" si="55"/>
        <v>0</v>
      </c>
      <c r="C63" s="8">
        <f t="shared" si="45"/>
        <v>0</v>
      </c>
      <c r="D63" s="9">
        <f t="shared" si="46"/>
        <v>0</v>
      </c>
      <c r="E63" s="4">
        <f t="shared" si="56"/>
        <v>0</v>
      </c>
      <c r="F63" s="8">
        <f t="shared" si="47"/>
        <v>0</v>
      </c>
      <c r="G63" s="9">
        <f t="shared" si="48"/>
        <v>0</v>
      </c>
      <c r="H63" s="4">
        <f t="shared" si="57"/>
        <v>0</v>
      </c>
      <c r="I63" s="8">
        <f t="shared" si="49"/>
        <v>0</v>
      </c>
      <c r="J63" s="9">
        <f t="shared" si="50"/>
        <v>0</v>
      </c>
      <c r="K63" s="4">
        <f t="shared" si="58"/>
        <v>0</v>
      </c>
      <c r="L63" s="8">
        <f t="shared" si="51"/>
        <v>0</v>
      </c>
      <c r="M63" s="9">
        <f t="shared" si="52"/>
        <v>0</v>
      </c>
      <c r="N63" s="4">
        <f t="shared" si="59"/>
        <v>0</v>
      </c>
      <c r="O63" s="8">
        <f t="shared" si="53"/>
        <v>0</v>
      </c>
      <c r="P63" s="9">
        <f t="shared" si="54"/>
        <v>0</v>
      </c>
    </row>
    <row r="64" spans="1:16" x14ac:dyDescent="0.2">
      <c r="A64" s="7">
        <v>8</v>
      </c>
      <c r="B64" s="4">
        <f t="shared" si="55"/>
        <v>0</v>
      </c>
      <c r="C64" s="8">
        <f t="shared" si="45"/>
        <v>0</v>
      </c>
      <c r="D64" s="9">
        <f t="shared" si="46"/>
        <v>0</v>
      </c>
      <c r="E64" s="4">
        <f t="shared" si="56"/>
        <v>0</v>
      </c>
      <c r="F64" s="8">
        <f t="shared" si="47"/>
        <v>0</v>
      </c>
      <c r="G64" s="9">
        <f t="shared" si="48"/>
        <v>0</v>
      </c>
      <c r="H64" s="4">
        <f t="shared" si="57"/>
        <v>0</v>
      </c>
      <c r="I64" s="8">
        <f t="shared" si="49"/>
        <v>0</v>
      </c>
      <c r="J64" s="9">
        <f t="shared" si="50"/>
        <v>0</v>
      </c>
      <c r="K64" s="4">
        <f t="shared" si="58"/>
        <v>0</v>
      </c>
      <c r="L64" s="8">
        <f t="shared" si="51"/>
        <v>0</v>
      </c>
      <c r="M64" s="9">
        <f t="shared" si="52"/>
        <v>0</v>
      </c>
      <c r="N64" s="4">
        <f t="shared" si="59"/>
        <v>0</v>
      </c>
      <c r="O64" s="8">
        <f t="shared" si="53"/>
        <v>0</v>
      </c>
      <c r="P64" s="9">
        <f t="shared" si="54"/>
        <v>0</v>
      </c>
    </row>
    <row r="65" spans="1:16" x14ac:dyDescent="0.2">
      <c r="A65" s="7">
        <v>9</v>
      </c>
      <c r="B65" s="4">
        <f t="shared" si="55"/>
        <v>0</v>
      </c>
      <c r="C65" s="8">
        <f t="shared" si="45"/>
        <v>0</v>
      </c>
      <c r="D65" s="9">
        <f t="shared" si="46"/>
        <v>0</v>
      </c>
      <c r="E65" s="4">
        <f t="shared" si="56"/>
        <v>0</v>
      </c>
      <c r="F65" s="8">
        <f t="shared" si="47"/>
        <v>0</v>
      </c>
      <c r="G65" s="9">
        <f t="shared" si="48"/>
        <v>0</v>
      </c>
      <c r="H65" s="4">
        <f t="shared" si="57"/>
        <v>0</v>
      </c>
      <c r="I65" s="8">
        <f t="shared" si="49"/>
        <v>0</v>
      </c>
      <c r="J65" s="9">
        <f t="shared" si="50"/>
        <v>0</v>
      </c>
      <c r="K65" s="4">
        <f t="shared" si="58"/>
        <v>0</v>
      </c>
      <c r="L65" s="8">
        <f t="shared" si="51"/>
        <v>0</v>
      </c>
      <c r="M65" s="9">
        <f t="shared" si="52"/>
        <v>0</v>
      </c>
      <c r="N65" s="4">
        <f t="shared" si="59"/>
        <v>0</v>
      </c>
      <c r="O65" s="8">
        <f t="shared" si="53"/>
        <v>0</v>
      </c>
      <c r="P65" s="9">
        <f t="shared" si="54"/>
        <v>0</v>
      </c>
    </row>
    <row r="66" spans="1:16" x14ac:dyDescent="0.2">
      <c r="A66" s="7">
        <v>10</v>
      </c>
      <c r="B66" s="4">
        <f t="shared" si="55"/>
        <v>0</v>
      </c>
      <c r="C66" s="8">
        <f t="shared" si="45"/>
        <v>0</v>
      </c>
      <c r="D66" s="9">
        <f t="shared" si="46"/>
        <v>0</v>
      </c>
      <c r="E66" s="4">
        <f t="shared" si="56"/>
        <v>0</v>
      </c>
      <c r="F66" s="8">
        <f t="shared" si="47"/>
        <v>0</v>
      </c>
      <c r="G66" s="9">
        <f t="shared" si="48"/>
        <v>0</v>
      </c>
      <c r="H66" s="4">
        <f t="shared" si="57"/>
        <v>0</v>
      </c>
      <c r="I66" s="8">
        <f t="shared" si="49"/>
        <v>0</v>
      </c>
      <c r="J66" s="9">
        <f t="shared" si="50"/>
        <v>0</v>
      </c>
      <c r="K66" s="4">
        <f t="shared" si="58"/>
        <v>0</v>
      </c>
      <c r="L66" s="8">
        <f t="shared" si="51"/>
        <v>0</v>
      </c>
      <c r="M66" s="9">
        <f t="shared" si="52"/>
        <v>0</v>
      </c>
      <c r="N66" s="4">
        <f t="shared" si="59"/>
        <v>0</v>
      </c>
      <c r="O66" s="8">
        <f t="shared" si="53"/>
        <v>0</v>
      </c>
      <c r="P66" s="9">
        <f t="shared" si="54"/>
        <v>0</v>
      </c>
    </row>
    <row r="67" spans="1:16" x14ac:dyDescent="0.2">
      <c r="A67" s="7">
        <v>11</v>
      </c>
      <c r="B67" s="4">
        <f t="shared" si="55"/>
        <v>0</v>
      </c>
      <c r="C67" s="8">
        <f t="shared" si="45"/>
        <v>0</v>
      </c>
      <c r="D67" s="9">
        <f t="shared" si="46"/>
        <v>0</v>
      </c>
      <c r="E67" s="4">
        <f t="shared" si="56"/>
        <v>0</v>
      </c>
      <c r="F67" s="8">
        <f t="shared" si="47"/>
        <v>0</v>
      </c>
      <c r="G67" s="9">
        <f t="shared" si="48"/>
        <v>0</v>
      </c>
      <c r="H67" s="4">
        <f t="shared" si="57"/>
        <v>0</v>
      </c>
      <c r="I67" s="8">
        <f t="shared" si="49"/>
        <v>0</v>
      </c>
      <c r="J67" s="9">
        <f t="shared" si="50"/>
        <v>0</v>
      </c>
      <c r="K67" s="4">
        <f t="shared" si="58"/>
        <v>0</v>
      </c>
      <c r="L67" s="8">
        <f t="shared" si="51"/>
        <v>0</v>
      </c>
      <c r="M67" s="9">
        <f t="shared" si="52"/>
        <v>0</v>
      </c>
      <c r="N67" s="4">
        <f t="shared" si="59"/>
        <v>0</v>
      </c>
      <c r="O67" s="8">
        <f t="shared" si="53"/>
        <v>0</v>
      </c>
      <c r="P67" s="9">
        <f t="shared" si="54"/>
        <v>0</v>
      </c>
    </row>
    <row r="68" spans="1:16" ht="13.5" thickBot="1" x14ac:dyDescent="0.25">
      <c r="A68" s="10">
        <v>12</v>
      </c>
      <c r="B68" s="4">
        <f t="shared" si="55"/>
        <v>0</v>
      </c>
      <c r="C68" s="8">
        <f t="shared" si="45"/>
        <v>0</v>
      </c>
      <c r="D68" s="9">
        <f t="shared" si="46"/>
        <v>0</v>
      </c>
      <c r="E68" s="4">
        <f t="shared" si="56"/>
        <v>0</v>
      </c>
      <c r="F68" s="8">
        <f t="shared" si="47"/>
        <v>0</v>
      </c>
      <c r="G68" s="9">
        <f t="shared" si="48"/>
        <v>0</v>
      </c>
      <c r="H68" s="4">
        <f t="shared" si="57"/>
        <v>0</v>
      </c>
      <c r="I68" s="8">
        <f t="shared" si="49"/>
        <v>0</v>
      </c>
      <c r="J68" s="9">
        <f t="shared" si="50"/>
        <v>0</v>
      </c>
      <c r="K68" s="4">
        <f t="shared" si="58"/>
        <v>0</v>
      </c>
      <c r="L68" s="8">
        <f t="shared" si="51"/>
        <v>0</v>
      </c>
      <c r="M68" s="9">
        <f t="shared" si="52"/>
        <v>0</v>
      </c>
      <c r="N68" s="4">
        <f t="shared" si="59"/>
        <v>0</v>
      </c>
      <c r="O68" s="8">
        <f t="shared" si="53"/>
        <v>0</v>
      </c>
      <c r="P68" s="9">
        <f t="shared" si="54"/>
        <v>0</v>
      </c>
    </row>
    <row r="69" spans="1:16" ht="13.5" thickBot="1" x14ac:dyDescent="0.25">
      <c r="A69" s="13" t="s">
        <v>12</v>
      </c>
      <c r="B69" s="5">
        <f>D69-C69</f>
        <v>0</v>
      </c>
      <c r="C69" s="12">
        <f>SUM(C57:C68)</f>
        <v>0</v>
      </c>
      <c r="D69" s="12">
        <f>SUM(D57:D68)</f>
        <v>0</v>
      </c>
      <c r="E69" s="5">
        <f>G69-F69</f>
        <v>0</v>
      </c>
      <c r="F69" s="12">
        <f>SUM(F57:F68)</f>
        <v>0</v>
      </c>
      <c r="G69" s="12">
        <f>SUM(G57:G68)</f>
        <v>0</v>
      </c>
      <c r="H69" s="5">
        <f>J69-I69</f>
        <v>0</v>
      </c>
      <c r="I69" s="12">
        <f>SUM(I57:I68)</f>
        <v>0</v>
      </c>
      <c r="J69" s="12">
        <f>SUM(J57:J68)</f>
        <v>0</v>
      </c>
      <c r="K69" s="5">
        <f>M69-L69</f>
        <v>0</v>
      </c>
      <c r="L69" s="12">
        <f>SUM(L57:L68)</f>
        <v>0</v>
      </c>
      <c r="M69" s="12">
        <f>SUM(M57:M68)</f>
        <v>0</v>
      </c>
      <c r="N69" s="5">
        <f>P69-O69</f>
        <v>0</v>
      </c>
      <c r="O69" s="12">
        <f>SUM(O57:O68)</f>
        <v>0</v>
      </c>
      <c r="P69" s="12">
        <f>SUM(P57:P68)</f>
        <v>0</v>
      </c>
    </row>
    <row r="70" spans="1: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</sheetData>
  <sheetProtection password="8EA1" sheet="1" objects="1" scenarios="1"/>
  <mergeCells count="37">
    <mergeCell ref="I4:J4"/>
    <mergeCell ref="B8:H8"/>
    <mergeCell ref="I8:J8"/>
    <mergeCell ref="A1:P1"/>
    <mergeCell ref="K3:N3"/>
    <mergeCell ref="O3:P3"/>
    <mergeCell ref="K4:N4"/>
    <mergeCell ref="O4:P4"/>
    <mergeCell ref="B3:H3"/>
    <mergeCell ref="I3:J3"/>
    <mergeCell ref="B4:H4"/>
    <mergeCell ref="B5:H5"/>
    <mergeCell ref="I5:J5"/>
    <mergeCell ref="B6:H6"/>
    <mergeCell ref="I6:J6"/>
    <mergeCell ref="B7:H7"/>
    <mergeCell ref="I7:J7"/>
    <mergeCell ref="H10:J10"/>
    <mergeCell ref="K10:M10"/>
    <mergeCell ref="N10:P10"/>
    <mergeCell ref="B25:D25"/>
    <mergeCell ref="E25:G25"/>
    <mergeCell ref="H25:J25"/>
    <mergeCell ref="K25:M25"/>
    <mergeCell ref="N25:P25"/>
    <mergeCell ref="B10:D10"/>
    <mergeCell ref="E10:G10"/>
    <mergeCell ref="N40:P40"/>
    <mergeCell ref="B55:D55"/>
    <mergeCell ref="E55:G55"/>
    <mergeCell ref="H55:J55"/>
    <mergeCell ref="K55:M55"/>
    <mergeCell ref="N55:P55"/>
    <mergeCell ref="B40:D40"/>
    <mergeCell ref="E40:G40"/>
    <mergeCell ref="H40:J40"/>
    <mergeCell ref="K40:M40"/>
  </mergeCells>
  <phoneticPr fontId="2" type="noConversion"/>
  <pageMargins left="0.39370078740157483" right="0.39370078740157483" top="0.78740157480314965" bottom="0.78740157480314965" header="0.11811023622047245" footer="0.11811023622047245"/>
  <pageSetup paperSize="9" scale="75" fitToHeight="2" orientation="landscape" verticalDpi="0" r:id="rId1"/>
  <headerFooter alignWithMargins="0"/>
  <rowBreaks count="1" manualBreakCount="1">
    <brk id="39" max="16383" man="1"/>
  </rowBreaks>
  <ignoredErrors>
    <ignoredError sqref="E24 H24 N69 K69 H69 E69 E54 H54 K54 N54 N39 K39 H39 E39 N24 K2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AF1062"/>
  <sheetViews>
    <sheetView showGridLines="0" zoomScale="85" workbookViewId="0">
      <selection activeCell="G9" sqref="G9"/>
    </sheetView>
  </sheetViews>
  <sheetFormatPr defaultRowHeight="12.75" x14ac:dyDescent="0.2"/>
  <cols>
    <col min="1" max="1" width="10.140625" customWidth="1"/>
    <col min="2" max="2" width="13.42578125" customWidth="1"/>
    <col min="3" max="3" width="19" customWidth="1"/>
    <col min="4" max="4" width="19.85546875" customWidth="1"/>
    <col min="5" max="5" width="16.7109375" customWidth="1"/>
    <col min="6" max="6" width="16" customWidth="1"/>
    <col min="7" max="7" width="18.28515625" customWidth="1"/>
    <col min="8" max="32" width="9.140625" style="3"/>
  </cols>
  <sheetData>
    <row r="1" spans="1:8" ht="15.75" x14ac:dyDescent="0.25">
      <c r="A1" s="102" t="s">
        <v>29</v>
      </c>
      <c r="B1" s="102"/>
      <c r="C1" s="102"/>
      <c r="D1" s="102"/>
      <c r="E1" s="102"/>
      <c r="F1" s="102"/>
      <c r="G1" s="102"/>
      <c r="H1" s="28"/>
    </row>
    <row r="2" spans="1:8" ht="15.75" x14ac:dyDescent="0.25">
      <c r="A2" s="102" t="s">
        <v>30</v>
      </c>
      <c r="B2" s="102"/>
      <c r="C2" s="102"/>
      <c r="D2" s="102"/>
      <c r="E2" s="102"/>
      <c r="F2" s="102"/>
      <c r="G2" s="102"/>
      <c r="H2" s="29"/>
    </row>
    <row r="3" spans="1:8" x14ac:dyDescent="0.2">
      <c r="A3" s="15"/>
      <c r="B3" s="15"/>
      <c r="C3" s="15"/>
      <c r="D3" s="15"/>
      <c r="E3" s="15"/>
      <c r="F3" s="15"/>
      <c r="G3" s="15"/>
      <c r="H3" s="29"/>
    </row>
    <row r="4" spans="1:8" ht="15" customHeight="1" x14ac:dyDescent="0.2">
      <c r="A4" s="99" t="s">
        <v>0</v>
      </c>
      <c r="B4" s="99"/>
      <c r="C4" s="99"/>
      <c r="D4" s="23">
        <v>1000000000</v>
      </c>
      <c r="E4" s="15"/>
      <c r="F4" s="15"/>
      <c r="G4" s="15"/>
      <c r="H4" s="29"/>
    </row>
    <row r="5" spans="1:8" ht="15" customHeight="1" x14ac:dyDescent="0.2">
      <c r="A5" s="115" t="s">
        <v>1</v>
      </c>
      <c r="B5" s="116"/>
      <c r="C5" s="117"/>
      <c r="D5" s="24">
        <v>0.05</v>
      </c>
      <c r="E5" s="15"/>
      <c r="F5" s="15"/>
      <c r="G5" s="15"/>
      <c r="H5" s="29"/>
    </row>
    <row r="6" spans="1:8" ht="15" customHeight="1" x14ac:dyDescent="0.2">
      <c r="A6" s="14" t="s">
        <v>13</v>
      </c>
      <c r="B6" s="14"/>
      <c r="C6" s="14"/>
      <c r="D6" s="25">
        <v>20</v>
      </c>
      <c r="E6" s="15"/>
      <c r="F6" s="15"/>
      <c r="G6" s="15"/>
      <c r="H6" s="29"/>
    </row>
    <row r="7" spans="1:8" ht="15" customHeight="1" x14ac:dyDescent="0.2">
      <c r="A7" s="99" t="s">
        <v>18</v>
      </c>
      <c r="B7" s="99"/>
      <c r="C7" s="99"/>
      <c r="D7" s="26">
        <v>40198</v>
      </c>
      <c r="E7" s="15"/>
      <c r="F7" s="15"/>
      <c r="G7" s="15"/>
      <c r="H7" s="29"/>
    </row>
    <row r="8" spans="1:8" x14ac:dyDescent="0.2">
      <c r="A8" s="15"/>
      <c r="B8" s="16"/>
      <c r="C8" s="16"/>
      <c r="D8" s="27"/>
      <c r="E8" s="15"/>
      <c r="F8" s="15"/>
      <c r="G8" s="15"/>
      <c r="H8" s="29"/>
    </row>
    <row r="9" spans="1:8" x14ac:dyDescent="0.2">
      <c r="A9" s="15"/>
      <c r="B9" s="16"/>
      <c r="C9" s="16"/>
      <c r="D9" s="27"/>
      <c r="E9" s="15"/>
      <c r="F9" s="15"/>
      <c r="G9" s="15"/>
      <c r="H9" s="29"/>
    </row>
    <row r="10" spans="1:8" x14ac:dyDescent="0.2">
      <c r="A10" s="99" t="s">
        <v>4</v>
      </c>
      <c r="B10" s="99"/>
      <c r="C10" s="99"/>
      <c r="D10" s="33">
        <f>D5/periods_per_year</f>
        <v>4.1666666666666666E-3</v>
      </c>
      <c r="E10" s="15"/>
      <c r="F10" s="15"/>
      <c r="G10" s="15"/>
      <c r="H10" s="29"/>
    </row>
    <row r="11" spans="1:8" x14ac:dyDescent="0.2">
      <c r="A11" s="99" t="s">
        <v>19</v>
      </c>
      <c r="B11" s="99"/>
      <c r="C11" s="99"/>
      <c r="D11" s="34">
        <f>ROUND(-PMT(rate,nper,loan_amount),2)</f>
        <v>6599557.3899999997</v>
      </c>
      <c r="E11" s="15"/>
      <c r="F11" s="15"/>
      <c r="G11" s="15"/>
      <c r="H11" s="29"/>
    </row>
    <row r="12" spans="1:8" x14ac:dyDescent="0.2">
      <c r="A12" s="99" t="s">
        <v>20</v>
      </c>
      <c r="B12" s="99"/>
      <c r="C12" s="99"/>
      <c r="D12" s="35">
        <f>term*12</f>
        <v>240</v>
      </c>
      <c r="E12" s="15"/>
      <c r="F12" s="15"/>
      <c r="G12" s="15"/>
      <c r="H12" s="29"/>
    </row>
    <row r="13" spans="1:8" x14ac:dyDescent="0.2">
      <c r="A13" s="99" t="s">
        <v>21</v>
      </c>
      <c r="B13" s="99"/>
      <c r="C13" s="99"/>
      <c r="D13" s="34">
        <f>SUM(E19:E378)+SUM(F19:F378)</f>
        <v>1583893774.5199995</v>
      </c>
      <c r="E13" s="15"/>
      <c r="F13" s="15"/>
      <c r="G13" s="15"/>
      <c r="H13" s="29"/>
    </row>
    <row r="14" spans="1:8" x14ac:dyDescent="0.2">
      <c r="A14" s="99" t="s">
        <v>22</v>
      </c>
      <c r="B14" s="99"/>
      <c r="C14" s="99"/>
      <c r="D14" s="34">
        <f>SUM(E18:E378)</f>
        <v>583893774.51999962</v>
      </c>
      <c r="E14" s="17"/>
      <c r="F14" s="15"/>
      <c r="G14" s="15"/>
      <c r="H14" s="29"/>
    </row>
    <row r="15" spans="1:8" x14ac:dyDescent="0.2">
      <c r="A15" s="99" t="s">
        <v>10</v>
      </c>
      <c r="B15" s="99"/>
      <c r="C15" s="99"/>
      <c r="D15" s="36">
        <f>(D13-loan_amount)/loan_amount</f>
        <v>0.58389377451999946</v>
      </c>
      <c r="E15" s="18"/>
      <c r="F15" s="15"/>
      <c r="G15" s="15"/>
      <c r="H15" s="29"/>
    </row>
    <row r="16" spans="1:8" x14ac:dyDescent="0.2">
      <c r="A16" s="15"/>
      <c r="B16" s="15"/>
      <c r="C16" s="15"/>
      <c r="D16" s="19"/>
      <c r="E16" s="15"/>
      <c r="F16" s="15"/>
      <c r="G16" s="15"/>
      <c r="H16" s="29"/>
    </row>
    <row r="17" spans="1:9" ht="33.75" x14ac:dyDescent="0.2">
      <c r="A17" s="40" t="s">
        <v>23</v>
      </c>
      <c r="B17" s="40" t="s">
        <v>24</v>
      </c>
      <c r="C17" s="40" t="s">
        <v>19</v>
      </c>
      <c r="D17" s="40" t="s">
        <v>25</v>
      </c>
      <c r="E17" s="40" t="s">
        <v>27</v>
      </c>
      <c r="F17" s="40" t="s">
        <v>28</v>
      </c>
      <c r="G17" s="40" t="s">
        <v>26</v>
      </c>
      <c r="H17" s="30"/>
    </row>
    <row r="18" spans="1:9" x14ac:dyDescent="0.2">
      <c r="A18" s="41"/>
      <c r="B18" s="42"/>
      <c r="C18" s="43"/>
      <c r="D18" s="43"/>
      <c r="E18" s="43"/>
      <c r="F18" s="43"/>
      <c r="G18" s="44">
        <f>loan_amount</f>
        <v>1000000000</v>
      </c>
      <c r="H18" s="29"/>
    </row>
    <row r="19" spans="1:9" x14ac:dyDescent="0.2">
      <c r="A19" s="45">
        <f t="shared" ref="A19:A82" si="0">IF(A18&gt;=$D$12,"",A18+1)</f>
        <v>1</v>
      </c>
      <c r="B19" s="46">
        <f t="shared" ref="B19:B82" si="1">IF(A19="","",DATE(YEAR(fpdate),MONTH(fpdate)+(A19-1),DAY(fpdate)))</f>
        <v>40198</v>
      </c>
      <c r="C19" s="47">
        <f t="shared" ref="C19:C82" si="2">IF(A19="","",IF(OR(A19=nper,payment&gt;ROUND((1+rate)*G18,2)),ROUND((1+rate)*G18,2),payment))</f>
        <v>6599557.3899999997</v>
      </c>
      <c r="D19" s="48"/>
      <c r="E19" s="47">
        <f t="shared" ref="E19:E82" si="3">IF(A19="","",ROUND(rate*G18,2))</f>
        <v>4166666.67</v>
      </c>
      <c r="F19" s="47">
        <f t="shared" ref="F19:F82" si="4">IF(A19="","",C19-E19+D19)</f>
        <v>2432890.7199999997</v>
      </c>
      <c r="G19" s="47">
        <f t="shared" ref="G19:G82" si="5">IF(A19="","",G18-F19)</f>
        <v>997567109.27999997</v>
      </c>
      <c r="H19" s="29"/>
    </row>
    <row r="20" spans="1:9" x14ac:dyDescent="0.2">
      <c r="A20" s="49">
        <f t="shared" si="0"/>
        <v>2</v>
      </c>
      <c r="B20" s="50">
        <f t="shared" si="1"/>
        <v>40229</v>
      </c>
      <c r="C20" s="51">
        <f t="shared" si="2"/>
        <v>6599557.3899999997</v>
      </c>
      <c r="D20" s="52"/>
      <c r="E20" s="51">
        <f t="shared" si="3"/>
        <v>4156529.62</v>
      </c>
      <c r="F20" s="51">
        <f t="shared" si="4"/>
        <v>2443027.7699999996</v>
      </c>
      <c r="G20" s="51">
        <f t="shared" si="5"/>
        <v>995124081.50999999</v>
      </c>
      <c r="H20" s="29"/>
    </row>
    <row r="21" spans="1:9" x14ac:dyDescent="0.2">
      <c r="A21" s="49">
        <f t="shared" si="0"/>
        <v>3</v>
      </c>
      <c r="B21" s="50">
        <f t="shared" si="1"/>
        <v>40257</v>
      </c>
      <c r="C21" s="51">
        <f t="shared" si="2"/>
        <v>6599557.3899999997</v>
      </c>
      <c r="D21" s="52"/>
      <c r="E21" s="51">
        <f t="shared" si="3"/>
        <v>4146350.34</v>
      </c>
      <c r="F21" s="51">
        <f t="shared" si="4"/>
        <v>2453207.0499999998</v>
      </c>
      <c r="G21" s="51">
        <f t="shared" si="5"/>
        <v>992670874.46000004</v>
      </c>
      <c r="H21" s="29"/>
    </row>
    <row r="22" spans="1:9" x14ac:dyDescent="0.2">
      <c r="A22" s="49">
        <f t="shared" si="0"/>
        <v>4</v>
      </c>
      <c r="B22" s="50">
        <f t="shared" si="1"/>
        <v>40288</v>
      </c>
      <c r="C22" s="51">
        <f t="shared" si="2"/>
        <v>6599557.3899999997</v>
      </c>
      <c r="D22" s="52"/>
      <c r="E22" s="51">
        <f t="shared" si="3"/>
        <v>4136128.64</v>
      </c>
      <c r="F22" s="51">
        <f t="shared" si="4"/>
        <v>2463428.7499999995</v>
      </c>
      <c r="G22" s="51">
        <f t="shared" si="5"/>
        <v>990207445.71000004</v>
      </c>
      <c r="H22" s="29"/>
    </row>
    <row r="23" spans="1:9" x14ac:dyDescent="0.2">
      <c r="A23" s="49">
        <f t="shared" si="0"/>
        <v>5</v>
      </c>
      <c r="B23" s="50">
        <f t="shared" si="1"/>
        <v>40318</v>
      </c>
      <c r="C23" s="51">
        <f t="shared" si="2"/>
        <v>6599557.3899999997</v>
      </c>
      <c r="D23" s="52"/>
      <c r="E23" s="51">
        <f t="shared" si="3"/>
        <v>4125864.36</v>
      </c>
      <c r="F23" s="51">
        <f t="shared" si="4"/>
        <v>2473693.0299999998</v>
      </c>
      <c r="G23" s="51">
        <f t="shared" si="5"/>
        <v>987733752.68000007</v>
      </c>
      <c r="H23" s="29"/>
    </row>
    <row r="24" spans="1:9" x14ac:dyDescent="0.2">
      <c r="A24" s="49">
        <f t="shared" si="0"/>
        <v>6</v>
      </c>
      <c r="B24" s="50">
        <f t="shared" si="1"/>
        <v>40349</v>
      </c>
      <c r="C24" s="51">
        <f t="shared" si="2"/>
        <v>6599557.3899999997</v>
      </c>
      <c r="D24" s="52"/>
      <c r="E24" s="51">
        <f t="shared" si="3"/>
        <v>4115557.3</v>
      </c>
      <c r="F24" s="51">
        <f t="shared" si="4"/>
        <v>2484000.09</v>
      </c>
      <c r="G24" s="51">
        <f t="shared" si="5"/>
        <v>985249752.59000003</v>
      </c>
      <c r="H24" s="29"/>
      <c r="I24" s="58">
        <v>1</v>
      </c>
    </row>
    <row r="25" spans="1:9" x14ac:dyDescent="0.2">
      <c r="A25" s="49">
        <f t="shared" si="0"/>
        <v>7</v>
      </c>
      <c r="B25" s="50">
        <f t="shared" si="1"/>
        <v>40379</v>
      </c>
      <c r="C25" s="51">
        <f t="shared" si="2"/>
        <v>6599557.3899999997</v>
      </c>
      <c r="D25" s="52"/>
      <c r="E25" s="51">
        <f t="shared" si="3"/>
        <v>4105207.3</v>
      </c>
      <c r="F25" s="51">
        <f t="shared" si="4"/>
        <v>2494350.09</v>
      </c>
      <c r="G25" s="51">
        <f t="shared" si="5"/>
        <v>982755402.5</v>
      </c>
      <c r="H25" s="29"/>
      <c r="I25" s="58">
        <v>2</v>
      </c>
    </row>
    <row r="26" spans="1:9" x14ac:dyDescent="0.2">
      <c r="A26" s="49">
        <f t="shared" si="0"/>
        <v>8</v>
      </c>
      <c r="B26" s="50">
        <f t="shared" si="1"/>
        <v>40410</v>
      </c>
      <c r="C26" s="51">
        <f t="shared" si="2"/>
        <v>6599557.3899999997</v>
      </c>
      <c r="D26" s="52"/>
      <c r="E26" s="51">
        <f t="shared" si="3"/>
        <v>4094814.18</v>
      </c>
      <c r="F26" s="51">
        <f t="shared" si="4"/>
        <v>2504743.2099999995</v>
      </c>
      <c r="G26" s="51">
        <f t="shared" si="5"/>
        <v>980250659.28999996</v>
      </c>
      <c r="H26" s="29"/>
      <c r="I26" s="58">
        <v>3</v>
      </c>
    </row>
    <row r="27" spans="1:9" x14ac:dyDescent="0.2">
      <c r="A27" s="49">
        <f t="shared" si="0"/>
        <v>9</v>
      </c>
      <c r="B27" s="50">
        <f t="shared" si="1"/>
        <v>40441</v>
      </c>
      <c r="C27" s="51">
        <f t="shared" si="2"/>
        <v>6599557.3899999997</v>
      </c>
      <c r="D27" s="52"/>
      <c r="E27" s="51">
        <f t="shared" si="3"/>
        <v>4084377.75</v>
      </c>
      <c r="F27" s="51">
        <f t="shared" si="4"/>
        <v>2515179.6399999997</v>
      </c>
      <c r="G27" s="51">
        <f t="shared" si="5"/>
        <v>977735479.64999998</v>
      </c>
      <c r="H27" s="29"/>
      <c r="I27" s="58">
        <v>4</v>
      </c>
    </row>
    <row r="28" spans="1:9" x14ac:dyDescent="0.2">
      <c r="A28" s="49">
        <f t="shared" si="0"/>
        <v>10</v>
      </c>
      <c r="B28" s="50">
        <f t="shared" si="1"/>
        <v>40471</v>
      </c>
      <c r="C28" s="51">
        <f t="shared" si="2"/>
        <v>6599557.3899999997</v>
      </c>
      <c r="D28" s="52"/>
      <c r="E28" s="51">
        <f t="shared" si="3"/>
        <v>4073897.83</v>
      </c>
      <c r="F28" s="51">
        <f t="shared" si="4"/>
        <v>2525659.5599999996</v>
      </c>
      <c r="G28" s="51">
        <f t="shared" si="5"/>
        <v>975209820.09000003</v>
      </c>
      <c r="H28" s="29"/>
      <c r="I28" s="58">
        <v>5</v>
      </c>
    </row>
    <row r="29" spans="1:9" x14ac:dyDescent="0.2">
      <c r="A29" s="49">
        <f t="shared" si="0"/>
        <v>11</v>
      </c>
      <c r="B29" s="50">
        <f t="shared" si="1"/>
        <v>40502</v>
      </c>
      <c r="C29" s="51">
        <f t="shared" si="2"/>
        <v>6599557.3899999997</v>
      </c>
      <c r="D29" s="52"/>
      <c r="E29" s="51">
        <f t="shared" si="3"/>
        <v>4063374.25</v>
      </c>
      <c r="F29" s="51">
        <f t="shared" si="4"/>
        <v>2536183.1399999997</v>
      </c>
      <c r="G29" s="51">
        <f t="shared" si="5"/>
        <v>972673636.95000005</v>
      </c>
      <c r="H29" s="29"/>
      <c r="I29" s="58">
        <v>6</v>
      </c>
    </row>
    <row r="30" spans="1:9" x14ac:dyDescent="0.2">
      <c r="A30" s="49">
        <f t="shared" si="0"/>
        <v>12</v>
      </c>
      <c r="B30" s="50">
        <f t="shared" si="1"/>
        <v>40532</v>
      </c>
      <c r="C30" s="51">
        <f t="shared" si="2"/>
        <v>6599557.3899999997</v>
      </c>
      <c r="D30" s="52"/>
      <c r="E30" s="51">
        <f t="shared" si="3"/>
        <v>4052806.82</v>
      </c>
      <c r="F30" s="51">
        <f t="shared" si="4"/>
        <v>2546750.5699999998</v>
      </c>
      <c r="G30" s="51">
        <f t="shared" si="5"/>
        <v>970126886.38</v>
      </c>
      <c r="H30" s="29"/>
      <c r="I30" s="58">
        <v>7</v>
      </c>
    </row>
    <row r="31" spans="1:9" x14ac:dyDescent="0.2">
      <c r="A31" s="49">
        <f t="shared" si="0"/>
        <v>13</v>
      </c>
      <c r="B31" s="50">
        <f t="shared" si="1"/>
        <v>40563</v>
      </c>
      <c r="C31" s="51">
        <f t="shared" si="2"/>
        <v>6599557.3899999997</v>
      </c>
      <c r="D31" s="52"/>
      <c r="E31" s="51">
        <f t="shared" si="3"/>
        <v>4042195.36</v>
      </c>
      <c r="F31" s="51">
        <f t="shared" si="4"/>
        <v>2557362.0299999998</v>
      </c>
      <c r="G31" s="51">
        <f t="shared" si="5"/>
        <v>967569524.35000002</v>
      </c>
      <c r="H31" s="29"/>
      <c r="I31" s="58">
        <v>8</v>
      </c>
    </row>
    <row r="32" spans="1:9" x14ac:dyDescent="0.2">
      <c r="A32" s="49">
        <f t="shared" si="0"/>
        <v>14</v>
      </c>
      <c r="B32" s="50">
        <f t="shared" si="1"/>
        <v>40594</v>
      </c>
      <c r="C32" s="51">
        <f t="shared" si="2"/>
        <v>6599557.3899999997</v>
      </c>
      <c r="D32" s="52"/>
      <c r="E32" s="51">
        <f t="shared" si="3"/>
        <v>4031539.68</v>
      </c>
      <c r="F32" s="51">
        <f t="shared" si="4"/>
        <v>2568017.7099999995</v>
      </c>
      <c r="G32" s="51">
        <f t="shared" si="5"/>
        <v>965001506.63999999</v>
      </c>
      <c r="H32" s="29"/>
      <c r="I32" s="58">
        <v>9</v>
      </c>
    </row>
    <row r="33" spans="1:9" x14ac:dyDescent="0.2">
      <c r="A33" s="49">
        <f t="shared" si="0"/>
        <v>15</v>
      </c>
      <c r="B33" s="50">
        <f t="shared" si="1"/>
        <v>40622</v>
      </c>
      <c r="C33" s="51">
        <f t="shared" si="2"/>
        <v>6599557.3899999997</v>
      </c>
      <c r="D33" s="52"/>
      <c r="E33" s="51">
        <f t="shared" si="3"/>
        <v>4020839.61</v>
      </c>
      <c r="F33" s="51">
        <f t="shared" si="4"/>
        <v>2578717.7799999998</v>
      </c>
      <c r="G33" s="51">
        <f t="shared" si="5"/>
        <v>962422788.86000001</v>
      </c>
      <c r="H33" s="29"/>
      <c r="I33" s="58">
        <v>10</v>
      </c>
    </row>
    <row r="34" spans="1:9" x14ac:dyDescent="0.2">
      <c r="A34" s="49">
        <f t="shared" si="0"/>
        <v>16</v>
      </c>
      <c r="B34" s="50">
        <f t="shared" si="1"/>
        <v>40653</v>
      </c>
      <c r="C34" s="51">
        <f t="shared" si="2"/>
        <v>6599557.3899999997</v>
      </c>
      <c r="D34" s="52"/>
      <c r="E34" s="51">
        <f t="shared" si="3"/>
        <v>4010094.95</v>
      </c>
      <c r="F34" s="51">
        <f t="shared" si="4"/>
        <v>2589462.4399999995</v>
      </c>
      <c r="G34" s="51">
        <f t="shared" si="5"/>
        <v>959833326.41999996</v>
      </c>
      <c r="H34" s="29"/>
      <c r="I34" s="58">
        <v>11</v>
      </c>
    </row>
    <row r="35" spans="1:9" x14ac:dyDescent="0.2">
      <c r="A35" s="49">
        <f t="shared" si="0"/>
        <v>17</v>
      </c>
      <c r="B35" s="50">
        <f t="shared" si="1"/>
        <v>40683</v>
      </c>
      <c r="C35" s="51">
        <f t="shared" si="2"/>
        <v>6599557.3899999997</v>
      </c>
      <c r="D35" s="52"/>
      <c r="E35" s="51">
        <f t="shared" si="3"/>
        <v>3999305.53</v>
      </c>
      <c r="F35" s="51">
        <f t="shared" si="4"/>
        <v>2600251.86</v>
      </c>
      <c r="G35" s="51">
        <f t="shared" si="5"/>
        <v>957233074.55999994</v>
      </c>
      <c r="H35" s="29"/>
      <c r="I35" s="58">
        <v>12</v>
      </c>
    </row>
    <row r="36" spans="1:9" x14ac:dyDescent="0.2">
      <c r="A36" s="49">
        <f t="shared" si="0"/>
        <v>18</v>
      </c>
      <c r="B36" s="50">
        <f t="shared" si="1"/>
        <v>40714</v>
      </c>
      <c r="C36" s="51">
        <f t="shared" si="2"/>
        <v>6599557.3899999997</v>
      </c>
      <c r="D36" s="52"/>
      <c r="E36" s="51">
        <f t="shared" si="3"/>
        <v>3988471.14</v>
      </c>
      <c r="F36" s="51">
        <f t="shared" si="4"/>
        <v>2611086.2499999995</v>
      </c>
      <c r="G36" s="51">
        <f t="shared" si="5"/>
        <v>954621988.30999994</v>
      </c>
      <c r="H36" s="29"/>
      <c r="I36" s="58">
        <v>13</v>
      </c>
    </row>
    <row r="37" spans="1:9" x14ac:dyDescent="0.2">
      <c r="A37" s="49">
        <f t="shared" si="0"/>
        <v>19</v>
      </c>
      <c r="B37" s="50">
        <f t="shared" si="1"/>
        <v>40744</v>
      </c>
      <c r="C37" s="51">
        <f t="shared" si="2"/>
        <v>6599557.3899999997</v>
      </c>
      <c r="D37" s="52"/>
      <c r="E37" s="51">
        <f t="shared" si="3"/>
        <v>3977591.62</v>
      </c>
      <c r="F37" s="51">
        <f t="shared" si="4"/>
        <v>2621965.7699999996</v>
      </c>
      <c r="G37" s="51">
        <f t="shared" si="5"/>
        <v>952000022.53999996</v>
      </c>
      <c r="H37" s="29"/>
      <c r="I37" s="58">
        <v>14</v>
      </c>
    </row>
    <row r="38" spans="1:9" x14ac:dyDescent="0.2">
      <c r="A38" s="49">
        <f t="shared" si="0"/>
        <v>20</v>
      </c>
      <c r="B38" s="50">
        <f t="shared" si="1"/>
        <v>40775</v>
      </c>
      <c r="C38" s="51">
        <f t="shared" si="2"/>
        <v>6599557.3899999997</v>
      </c>
      <c r="D38" s="52"/>
      <c r="E38" s="51">
        <f t="shared" si="3"/>
        <v>3966666.76</v>
      </c>
      <c r="F38" s="51">
        <f t="shared" si="4"/>
        <v>2632890.63</v>
      </c>
      <c r="G38" s="51">
        <f t="shared" si="5"/>
        <v>949367131.90999997</v>
      </c>
      <c r="H38" s="29"/>
      <c r="I38" s="58">
        <v>15</v>
      </c>
    </row>
    <row r="39" spans="1:9" x14ac:dyDescent="0.2">
      <c r="A39" s="49">
        <f t="shared" si="0"/>
        <v>21</v>
      </c>
      <c r="B39" s="50">
        <f t="shared" si="1"/>
        <v>40806</v>
      </c>
      <c r="C39" s="51">
        <f t="shared" si="2"/>
        <v>6599557.3899999997</v>
      </c>
      <c r="D39" s="52"/>
      <c r="E39" s="51">
        <f t="shared" si="3"/>
        <v>3955696.38</v>
      </c>
      <c r="F39" s="51">
        <f t="shared" si="4"/>
        <v>2643861.0099999998</v>
      </c>
      <c r="G39" s="51">
        <f t="shared" si="5"/>
        <v>946723270.89999998</v>
      </c>
      <c r="H39" s="29"/>
      <c r="I39" s="58">
        <v>16</v>
      </c>
    </row>
    <row r="40" spans="1:9" x14ac:dyDescent="0.2">
      <c r="A40" s="49">
        <f t="shared" si="0"/>
        <v>22</v>
      </c>
      <c r="B40" s="50">
        <f t="shared" si="1"/>
        <v>40836</v>
      </c>
      <c r="C40" s="51">
        <f t="shared" si="2"/>
        <v>6599557.3899999997</v>
      </c>
      <c r="D40" s="52"/>
      <c r="E40" s="51">
        <f t="shared" si="3"/>
        <v>3944680.3</v>
      </c>
      <c r="F40" s="51">
        <f t="shared" si="4"/>
        <v>2654877.09</v>
      </c>
      <c r="G40" s="51">
        <f t="shared" si="5"/>
        <v>944068393.80999994</v>
      </c>
      <c r="H40" s="29"/>
      <c r="I40" s="58">
        <v>17</v>
      </c>
    </row>
    <row r="41" spans="1:9" x14ac:dyDescent="0.2">
      <c r="A41" s="49">
        <f t="shared" si="0"/>
        <v>23</v>
      </c>
      <c r="B41" s="50">
        <f t="shared" si="1"/>
        <v>40867</v>
      </c>
      <c r="C41" s="51">
        <f t="shared" si="2"/>
        <v>6599557.3899999997</v>
      </c>
      <c r="D41" s="52"/>
      <c r="E41" s="51">
        <f t="shared" si="3"/>
        <v>3933618.31</v>
      </c>
      <c r="F41" s="51">
        <f t="shared" si="4"/>
        <v>2665939.0799999996</v>
      </c>
      <c r="G41" s="51">
        <f t="shared" si="5"/>
        <v>941402454.7299999</v>
      </c>
      <c r="H41" s="29"/>
      <c r="I41" s="58">
        <v>18</v>
      </c>
    </row>
    <row r="42" spans="1:9" x14ac:dyDescent="0.2">
      <c r="A42" s="49">
        <f t="shared" si="0"/>
        <v>24</v>
      </c>
      <c r="B42" s="50">
        <f t="shared" si="1"/>
        <v>40897</v>
      </c>
      <c r="C42" s="51">
        <f t="shared" si="2"/>
        <v>6599557.3899999997</v>
      </c>
      <c r="D42" s="52"/>
      <c r="E42" s="51">
        <f t="shared" si="3"/>
        <v>3922510.23</v>
      </c>
      <c r="F42" s="51">
        <f t="shared" si="4"/>
        <v>2677047.1599999997</v>
      </c>
      <c r="G42" s="51">
        <f t="shared" si="5"/>
        <v>938725407.56999993</v>
      </c>
      <c r="H42" s="29"/>
      <c r="I42" s="58">
        <v>19</v>
      </c>
    </row>
    <row r="43" spans="1:9" x14ac:dyDescent="0.2">
      <c r="A43" s="49">
        <f t="shared" si="0"/>
        <v>25</v>
      </c>
      <c r="B43" s="50">
        <f t="shared" si="1"/>
        <v>40928</v>
      </c>
      <c r="C43" s="51">
        <f t="shared" si="2"/>
        <v>6599557.3899999997</v>
      </c>
      <c r="D43" s="52"/>
      <c r="E43" s="51">
        <f t="shared" si="3"/>
        <v>3911355.86</v>
      </c>
      <c r="F43" s="51">
        <f t="shared" si="4"/>
        <v>2688201.53</v>
      </c>
      <c r="G43" s="51">
        <f t="shared" si="5"/>
        <v>936037206.03999996</v>
      </c>
      <c r="H43" s="29"/>
      <c r="I43" s="58">
        <v>20</v>
      </c>
    </row>
    <row r="44" spans="1:9" x14ac:dyDescent="0.2">
      <c r="A44" s="49">
        <f t="shared" si="0"/>
        <v>26</v>
      </c>
      <c r="B44" s="50">
        <f t="shared" si="1"/>
        <v>40959</v>
      </c>
      <c r="C44" s="51">
        <f t="shared" si="2"/>
        <v>6599557.3899999997</v>
      </c>
      <c r="D44" s="52"/>
      <c r="E44" s="51">
        <f t="shared" si="3"/>
        <v>3900155.03</v>
      </c>
      <c r="F44" s="51">
        <f t="shared" si="4"/>
        <v>2699402.36</v>
      </c>
      <c r="G44" s="51">
        <f t="shared" si="5"/>
        <v>933337803.67999995</v>
      </c>
      <c r="H44" s="29"/>
      <c r="I44" s="58">
        <v>21</v>
      </c>
    </row>
    <row r="45" spans="1:9" x14ac:dyDescent="0.2">
      <c r="A45" s="49">
        <f t="shared" si="0"/>
        <v>27</v>
      </c>
      <c r="B45" s="50">
        <f t="shared" si="1"/>
        <v>40988</v>
      </c>
      <c r="C45" s="51">
        <f t="shared" si="2"/>
        <v>6599557.3899999997</v>
      </c>
      <c r="D45" s="52"/>
      <c r="E45" s="51">
        <f t="shared" si="3"/>
        <v>3888907.52</v>
      </c>
      <c r="F45" s="51">
        <f t="shared" si="4"/>
        <v>2710649.8699999996</v>
      </c>
      <c r="G45" s="51">
        <f t="shared" si="5"/>
        <v>930627153.80999994</v>
      </c>
      <c r="H45" s="29"/>
      <c r="I45" s="58">
        <v>22</v>
      </c>
    </row>
    <row r="46" spans="1:9" x14ac:dyDescent="0.2">
      <c r="A46" s="49">
        <f t="shared" si="0"/>
        <v>28</v>
      </c>
      <c r="B46" s="50">
        <f t="shared" si="1"/>
        <v>41019</v>
      </c>
      <c r="C46" s="51">
        <f t="shared" si="2"/>
        <v>6599557.3899999997</v>
      </c>
      <c r="D46" s="52"/>
      <c r="E46" s="51">
        <f t="shared" si="3"/>
        <v>3877613.14</v>
      </c>
      <c r="F46" s="51">
        <f t="shared" si="4"/>
        <v>2721944.2499999995</v>
      </c>
      <c r="G46" s="51">
        <f t="shared" si="5"/>
        <v>927905209.55999994</v>
      </c>
      <c r="H46" s="29"/>
      <c r="I46" s="58">
        <v>23</v>
      </c>
    </row>
    <row r="47" spans="1:9" x14ac:dyDescent="0.2">
      <c r="A47" s="49">
        <f t="shared" si="0"/>
        <v>29</v>
      </c>
      <c r="B47" s="50">
        <f t="shared" si="1"/>
        <v>41049</v>
      </c>
      <c r="C47" s="51">
        <f t="shared" si="2"/>
        <v>6599557.3899999997</v>
      </c>
      <c r="D47" s="52"/>
      <c r="E47" s="51">
        <f t="shared" si="3"/>
        <v>3866271.71</v>
      </c>
      <c r="F47" s="51">
        <f t="shared" si="4"/>
        <v>2733285.6799999997</v>
      </c>
      <c r="G47" s="51">
        <f t="shared" si="5"/>
        <v>925171923.88</v>
      </c>
      <c r="H47" s="29"/>
      <c r="I47" s="58">
        <v>24</v>
      </c>
    </row>
    <row r="48" spans="1:9" x14ac:dyDescent="0.2">
      <c r="A48" s="49">
        <f t="shared" si="0"/>
        <v>30</v>
      </c>
      <c r="B48" s="50">
        <f t="shared" si="1"/>
        <v>41080</v>
      </c>
      <c r="C48" s="51">
        <f t="shared" si="2"/>
        <v>6599557.3899999997</v>
      </c>
      <c r="D48" s="52"/>
      <c r="E48" s="51">
        <f t="shared" si="3"/>
        <v>3854883.02</v>
      </c>
      <c r="F48" s="51">
        <f t="shared" si="4"/>
        <v>2744674.3699999996</v>
      </c>
      <c r="G48" s="51">
        <f t="shared" si="5"/>
        <v>922427249.50999999</v>
      </c>
      <c r="H48" s="29"/>
      <c r="I48" s="58">
        <v>25</v>
      </c>
    </row>
    <row r="49" spans="1:9" x14ac:dyDescent="0.2">
      <c r="A49" s="49">
        <f t="shared" si="0"/>
        <v>31</v>
      </c>
      <c r="B49" s="50">
        <f t="shared" si="1"/>
        <v>41110</v>
      </c>
      <c r="C49" s="51">
        <f t="shared" si="2"/>
        <v>6599557.3899999997</v>
      </c>
      <c r="D49" s="52"/>
      <c r="E49" s="51">
        <f t="shared" si="3"/>
        <v>3843446.87</v>
      </c>
      <c r="F49" s="51">
        <f t="shared" si="4"/>
        <v>2756110.5199999996</v>
      </c>
      <c r="G49" s="51">
        <f t="shared" si="5"/>
        <v>919671138.99000001</v>
      </c>
      <c r="H49" s="29"/>
      <c r="I49" s="58">
        <v>26</v>
      </c>
    </row>
    <row r="50" spans="1:9" x14ac:dyDescent="0.2">
      <c r="A50" s="49">
        <f t="shared" si="0"/>
        <v>32</v>
      </c>
      <c r="B50" s="50">
        <f t="shared" si="1"/>
        <v>41141</v>
      </c>
      <c r="C50" s="51">
        <f t="shared" si="2"/>
        <v>6599557.3899999997</v>
      </c>
      <c r="D50" s="52"/>
      <c r="E50" s="51">
        <f t="shared" si="3"/>
        <v>3831963.08</v>
      </c>
      <c r="F50" s="51">
        <f t="shared" si="4"/>
        <v>2767594.3099999996</v>
      </c>
      <c r="G50" s="51">
        <f t="shared" si="5"/>
        <v>916903544.68000007</v>
      </c>
      <c r="H50" s="29"/>
      <c r="I50" s="58">
        <v>27</v>
      </c>
    </row>
    <row r="51" spans="1:9" x14ac:dyDescent="0.2">
      <c r="A51" s="49">
        <f t="shared" si="0"/>
        <v>33</v>
      </c>
      <c r="B51" s="50">
        <f t="shared" si="1"/>
        <v>41172</v>
      </c>
      <c r="C51" s="51">
        <f t="shared" si="2"/>
        <v>6599557.3899999997</v>
      </c>
      <c r="D51" s="52"/>
      <c r="E51" s="51">
        <f t="shared" si="3"/>
        <v>3820431.44</v>
      </c>
      <c r="F51" s="51">
        <f t="shared" si="4"/>
        <v>2779125.9499999997</v>
      </c>
      <c r="G51" s="51">
        <f t="shared" si="5"/>
        <v>914124418.73000002</v>
      </c>
      <c r="H51" s="29"/>
      <c r="I51" s="58">
        <v>28</v>
      </c>
    </row>
    <row r="52" spans="1:9" x14ac:dyDescent="0.2">
      <c r="A52" s="49">
        <f t="shared" si="0"/>
        <v>34</v>
      </c>
      <c r="B52" s="50">
        <f t="shared" si="1"/>
        <v>41202</v>
      </c>
      <c r="C52" s="51">
        <f t="shared" si="2"/>
        <v>6599557.3899999997</v>
      </c>
      <c r="D52" s="52"/>
      <c r="E52" s="51">
        <f t="shared" si="3"/>
        <v>3808851.74</v>
      </c>
      <c r="F52" s="51">
        <f t="shared" si="4"/>
        <v>2790705.6499999994</v>
      </c>
      <c r="G52" s="51">
        <f t="shared" si="5"/>
        <v>911333713.08000004</v>
      </c>
      <c r="H52" s="29"/>
      <c r="I52" s="58">
        <v>29</v>
      </c>
    </row>
    <row r="53" spans="1:9" x14ac:dyDescent="0.2">
      <c r="A53" s="49">
        <f t="shared" si="0"/>
        <v>35</v>
      </c>
      <c r="B53" s="50">
        <f t="shared" si="1"/>
        <v>41233</v>
      </c>
      <c r="C53" s="51">
        <f t="shared" si="2"/>
        <v>6599557.3899999997</v>
      </c>
      <c r="D53" s="52"/>
      <c r="E53" s="51">
        <f t="shared" si="3"/>
        <v>3797223.8</v>
      </c>
      <c r="F53" s="51">
        <f t="shared" si="4"/>
        <v>2802333.59</v>
      </c>
      <c r="G53" s="51">
        <f t="shared" si="5"/>
        <v>908531379.49000001</v>
      </c>
      <c r="H53" s="29"/>
      <c r="I53" s="58">
        <v>30</v>
      </c>
    </row>
    <row r="54" spans="1:9" x14ac:dyDescent="0.2">
      <c r="A54" s="49">
        <f t="shared" si="0"/>
        <v>36</v>
      </c>
      <c r="B54" s="50">
        <f t="shared" si="1"/>
        <v>41263</v>
      </c>
      <c r="C54" s="51">
        <f t="shared" si="2"/>
        <v>6599557.3899999997</v>
      </c>
      <c r="D54" s="52"/>
      <c r="E54" s="51">
        <f t="shared" si="3"/>
        <v>3785547.41</v>
      </c>
      <c r="F54" s="51">
        <f t="shared" si="4"/>
        <v>2814009.9799999995</v>
      </c>
      <c r="G54" s="51">
        <f t="shared" si="5"/>
        <v>905717369.50999999</v>
      </c>
      <c r="H54" s="29"/>
      <c r="I54" s="58"/>
    </row>
    <row r="55" spans="1:9" x14ac:dyDescent="0.2">
      <c r="A55" s="49">
        <f t="shared" si="0"/>
        <v>37</v>
      </c>
      <c r="B55" s="50">
        <f t="shared" si="1"/>
        <v>41294</v>
      </c>
      <c r="C55" s="51">
        <f t="shared" si="2"/>
        <v>6599557.3899999997</v>
      </c>
      <c r="D55" s="52"/>
      <c r="E55" s="51">
        <f t="shared" si="3"/>
        <v>3773822.37</v>
      </c>
      <c r="F55" s="51">
        <f t="shared" si="4"/>
        <v>2825735.0199999996</v>
      </c>
      <c r="G55" s="51">
        <f t="shared" si="5"/>
        <v>902891634.49000001</v>
      </c>
      <c r="H55" s="29"/>
      <c r="I55" s="58"/>
    </row>
    <row r="56" spans="1:9" x14ac:dyDescent="0.2">
      <c r="A56" s="49">
        <f t="shared" si="0"/>
        <v>38</v>
      </c>
      <c r="B56" s="50">
        <f t="shared" si="1"/>
        <v>41325</v>
      </c>
      <c r="C56" s="51">
        <f t="shared" si="2"/>
        <v>6599557.3899999997</v>
      </c>
      <c r="D56" s="52"/>
      <c r="E56" s="51">
        <f t="shared" si="3"/>
        <v>3762048.48</v>
      </c>
      <c r="F56" s="51">
        <f t="shared" si="4"/>
        <v>2837508.9099999997</v>
      </c>
      <c r="G56" s="51">
        <f t="shared" si="5"/>
        <v>900054125.58000004</v>
      </c>
      <c r="H56" s="29"/>
      <c r="I56" s="58"/>
    </row>
    <row r="57" spans="1:9" x14ac:dyDescent="0.2">
      <c r="A57" s="49">
        <f t="shared" si="0"/>
        <v>39</v>
      </c>
      <c r="B57" s="50">
        <f t="shared" si="1"/>
        <v>41353</v>
      </c>
      <c r="C57" s="51">
        <f t="shared" si="2"/>
        <v>6599557.3899999997</v>
      </c>
      <c r="D57" s="52"/>
      <c r="E57" s="51">
        <f t="shared" si="3"/>
        <v>3750225.52</v>
      </c>
      <c r="F57" s="51">
        <f t="shared" si="4"/>
        <v>2849331.8699999996</v>
      </c>
      <c r="G57" s="51">
        <f t="shared" si="5"/>
        <v>897204793.71000004</v>
      </c>
      <c r="H57" s="29"/>
    </row>
    <row r="58" spans="1:9" x14ac:dyDescent="0.2">
      <c r="A58" s="49">
        <f t="shared" si="0"/>
        <v>40</v>
      </c>
      <c r="B58" s="50">
        <f t="shared" si="1"/>
        <v>41384</v>
      </c>
      <c r="C58" s="51">
        <f t="shared" si="2"/>
        <v>6599557.3899999997</v>
      </c>
      <c r="D58" s="52"/>
      <c r="E58" s="51">
        <f t="shared" si="3"/>
        <v>3738353.31</v>
      </c>
      <c r="F58" s="51">
        <f t="shared" si="4"/>
        <v>2861204.0799999996</v>
      </c>
      <c r="G58" s="51">
        <f t="shared" si="5"/>
        <v>894343589.63</v>
      </c>
      <c r="H58" s="29"/>
    </row>
    <row r="59" spans="1:9" x14ac:dyDescent="0.2">
      <c r="A59" s="49">
        <f t="shared" si="0"/>
        <v>41</v>
      </c>
      <c r="B59" s="50">
        <f t="shared" si="1"/>
        <v>41414</v>
      </c>
      <c r="C59" s="51">
        <f t="shared" si="2"/>
        <v>6599557.3899999997</v>
      </c>
      <c r="D59" s="52"/>
      <c r="E59" s="51">
        <f t="shared" si="3"/>
        <v>3726431.62</v>
      </c>
      <c r="F59" s="51">
        <f t="shared" si="4"/>
        <v>2873125.7699999996</v>
      </c>
      <c r="G59" s="51">
        <f t="shared" si="5"/>
        <v>891470463.86000001</v>
      </c>
      <c r="H59" s="29"/>
    </row>
    <row r="60" spans="1:9" x14ac:dyDescent="0.2">
      <c r="A60" s="49">
        <f t="shared" si="0"/>
        <v>42</v>
      </c>
      <c r="B60" s="50">
        <f t="shared" si="1"/>
        <v>41445</v>
      </c>
      <c r="C60" s="51">
        <f t="shared" si="2"/>
        <v>6599557.3899999997</v>
      </c>
      <c r="D60" s="52"/>
      <c r="E60" s="51">
        <f t="shared" si="3"/>
        <v>3714460.27</v>
      </c>
      <c r="F60" s="51">
        <f t="shared" si="4"/>
        <v>2885097.1199999996</v>
      </c>
      <c r="G60" s="51">
        <f t="shared" si="5"/>
        <v>888585366.74000001</v>
      </c>
      <c r="H60" s="29"/>
    </row>
    <row r="61" spans="1:9" x14ac:dyDescent="0.2">
      <c r="A61" s="49">
        <f t="shared" si="0"/>
        <v>43</v>
      </c>
      <c r="B61" s="50">
        <f t="shared" si="1"/>
        <v>41475</v>
      </c>
      <c r="C61" s="51">
        <f t="shared" si="2"/>
        <v>6599557.3899999997</v>
      </c>
      <c r="D61" s="52"/>
      <c r="E61" s="51">
        <f t="shared" si="3"/>
        <v>3702439.03</v>
      </c>
      <c r="F61" s="51">
        <f t="shared" si="4"/>
        <v>2897118.36</v>
      </c>
      <c r="G61" s="51">
        <f t="shared" si="5"/>
        <v>885688248.38</v>
      </c>
      <c r="H61" s="29"/>
    </row>
    <row r="62" spans="1:9" x14ac:dyDescent="0.2">
      <c r="A62" s="49">
        <f t="shared" si="0"/>
        <v>44</v>
      </c>
      <c r="B62" s="50">
        <f t="shared" si="1"/>
        <v>41506</v>
      </c>
      <c r="C62" s="51">
        <f t="shared" si="2"/>
        <v>6599557.3899999997</v>
      </c>
      <c r="D62" s="52"/>
      <c r="E62" s="51">
        <f t="shared" si="3"/>
        <v>3690367.7</v>
      </c>
      <c r="F62" s="51">
        <f t="shared" si="4"/>
        <v>2909189.6899999995</v>
      </c>
      <c r="G62" s="51">
        <f t="shared" si="5"/>
        <v>882779058.68999994</v>
      </c>
      <c r="H62" s="29"/>
    </row>
    <row r="63" spans="1:9" x14ac:dyDescent="0.2">
      <c r="A63" s="49">
        <f t="shared" si="0"/>
        <v>45</v>
      </c>
      <c r="B63" s="50">
        <f t="shared" si="1"/>
        <v>41537</v>
      </c>
      <c r="C63" s="51">
        <f t="shared" si="2"/>
        <v>6599557.3899999997</v>
      </c>
      <c r="D63" s="52"/>
      <c r="E63" s="51">
        <f t="shared" si="3"/>
        <v>3678246.08</v>
      </c>
      <c r="F63" s="51">
        <f t="shared" si="4"/>
        <v>2921311.3099999996</v>
      </c>
      <c r="G63" s="51">
        <f t="shared" si="5"/>
        <v>879857747.38</v>
      </c>
      <c r="H63" s="29"/>
    </row>
    <row r="64" spans="1:9" x14ac:dyDescent="0.2">
      <c r="A64" s="49">
        <f t="shared" si="0"/>
        <v>46</v>
      </c>
      <c r="B64" s="50">
        <f t="shared" si="1"/>
        <v>41567</v>
      </c>
      <c r="C64" s="51">
        <f t="shared" si="2"/>
        <v>6599557.3899999997</v>
      </c>
      <c r="D64" s="52"/>
      <c r="E64" s="51">
        <f t="shared" si="3"/>
        <v>3666073.95</v>
      </c>
      <c r="F64" s="51">
        <f t="shared" si="4"/>
        <v>2933483.4399999995</v>
      </c>
      <c r="G64" s="51">
        <f t="shared" si="5"/>
        <v>876924263.93999994</v>
      </c>
      <c r="H64" s="29"/>
    </row>
    <row r="65" spans="1:8" x14ac:dyDescent="0.2">
      <c r="A65" s="49">
        <f t="shared" si="0"/>
        <v>47</v>
      </c>
      <c r="B65" s="50">
        <f t="shared" si="1"/>
        <v>41598</v>
      </c>
      <c r="C65" s="51">
        <f t="shared" si="2"/>
        <v>6599557.3899999997</v>
      </c>
      <c r="D65" s="52"/>
      <c r="E65" s="51">
        <f t="shared" si="3"/>
        <v>3653851.1</v>
      </c>
      <c r="F65" s="51">
        <f t="shared" si="4"/>
        <v>2945706.2899999996</v>
      </c>
      <c r="G65" s="51">
        <f t="shared" si="5"/>
        <v>873978557.64999998</v>
      </c>
      <c r="H65" s="29"/>
    </row>
    <row r="66" spans="1:8" x14ac:dyDescent="0.2">
      <c r="A66" s="49">
        <f t="shared" si="0"/>
        <v>48</v>
      </c>
      <c r="B66" s="50">
        <f t="shared" si="1"/>
        <v>41628</v>
      </c>
      <c r="C66" s="51">
        <f t="shared" si="2"/>
        <v>6599557.3899999997</v>
      </c>
      <c r="D66" s="52"/>
      <c r="E66" s="51">
        <f t="shared" si="3"/>
        <v>3641577.32</v>
      </c>
      <c r="F66" s="51">
        <f t="shared" si="4"/>
        <v>2957980.07</v>
      </c>
      <c r="G66" s="51">
        <f t="shared" si="5"/>
        <v>871020577.57999992</v>
      </c>
      <c r="H66" s="29"/>
    </row>
    <row r="67" spans="1:8" x14ac:dyDescent="0.2">
      <c r="A67" s="49">
        <f t="shared" si="0"/>
        <v>49</v>
      </c>
      <c r="B67" s="50">
        <f t="shared" si="1"/>
        <v>41659</v>
      </c>
      <c r="C67" s="51">
        <f t="shared" si="2"/>
        <v>6599557.3899999997</v>
      </c>
      <c r="D67" s="52"/>
      <c r="E67" s="51">
        <f t="shared" si="3"/>
        <v>3629252.41</v>
      </c>
      <c r="F67" s="51">
        <f t="shared" si="4"/>
        <v>2970304.9799999995</v>
      </c>
      <c r="G67" s="51">
        <f t="shared" si="5"/>
        <v>868050272.5999999</v>
      </c>
      <c r="H67" s="29"/>
    </row>
    <row r="68" spans="1:8" x14ac:dyDescent="0.2">
      <c r="A68" s="49">
        <f t="shared" si="0"/>
        <v>50</v>
      </c>
      <c r="B68" s="50">
        <f t="shared" si="1"/>
        <v>41690</v>
      </c>
      <c r="C68" s="51">
        <f t="shared" si="2"/>
        <v>6599557.3899999997</v>
      </c>
      <c r="D68" s="52"/>
      <c r="E68" s="51">
        <f t="shared" si="3"/>
        <v>3616876.14</v>
      </c>
      <c r="F68" s="51">
        <f t="shared" si="4"/>
        <v>2982681.2499999995</v>
      </c>
      <c r="G68" s="51">
        <f t="shared" si="5"/>
        <v>865067591.3499999</v>
      </c>
      <c r="H68" s="29"/>
    </row>
    <row r="69" spans="1:8" x14ac:dyDescent="0.2">
      <c r="A69" s="49">
        <f t="shared" si="0"/>
        <v>51</v>
      </c>
      <c r="B69" s="50">
        <f t="shared" si="1"/>
        <v>41718</v>
      </c>
      <c r="C69" s="51">
        <f t="shared" si="2"/>
        <v>6599557.3899999997</v>
      </c>
      <c r="D69" s="52"/>
      <c r="E69" s="51">
        <f t="shared" si="3"/>
        <v>3604448.3</v>
      </c>
      <c r="F69" s="51">
        <f t="shared" si="4"/>
        <v>2995109.09</v>
      </c>
      <c r="G69" s="51">
        <f t="shared" si="5"/>
        <v>862072482.25999987</v>
      </c>
      <c r="H69" s="29"/>
    </row>
    <row r="70" spans="1:8" x14ac:dyDescent="0.2">
      <c r="A70" s="49">
        <f t="shared" si="0"/>
        <v>52</v>
      </c>
      <c r="B70" s="50">
        <f t="shared" si="1"/>
        <v>41749</v>
      </c>
      <c r="C70" s="51">
        <f t="shared" si="2"/>
        <v>6599557.3899999997</v>
      </c>
      <c r="D70" s="52"/>
      <c r="E70" s="51">
        <f t="shared" si="3"/>
        <v>3591968.68</v>
      </c>
      <c r="F70" s="51">
        <f t="shared" si="4"/>
        <v>3007588.7099999995</v>
      </c>
      <c r="G70" s="51">
        <f t="shared" si="5"/>
        <v>859064893.54999983</v>
      </c>
      <c r="H70" s="29"/>
    </row>
    <row r="71" spans="1:8" x14ac:dyDescent="0.2">
      <c r="A71" s="49">
        <f t="shared" si="0"/>
        <v>53</v>
      </c>
      <c r="B71" s="50">
        <f t="shared" si="1"/>
        <v>41779</v>
      </c>
      <c r="C71" s="51">
        <f t="shared" si="2"/>
        <v>6599557.3899999997</v>
      </c>
      <c r="D71" s="52"/>
      <c r="E71" s="51">
        <f t="shared" si="3"/>
        <v>3579437.06</v>
      </c>
      <c r="F71" s="51">
        <f t="shared" si="4"/>
        <v>3020120.3299999996</v>
      </c>
      <c r="G71" s="51">
        <f t="shared" si="5"/>
        <v>856044773.21999979</v>
      </c>
      <c r="H71" s="29"/>
    </row>
    <row r="72" spans="1:8" x14ac:dyDescent="0.2">
      <c r="A72" s="49">
        <f t="shared" si="0"/>
        <v>54</v>
      </c>
      <c r="B72" s="50">
        <f t="shared" si="1"/>
        <v>41810</v>
      </c>
      <c r="C72" s="51">
        <f t="shared" si="2"/>
        <v>6599557.3899999997</v>
      </c>
      <c r="D72" s="52"/>
      <c r="E72" s="51">
        <f t="shared" si="3"/>
        <v>3566853.22</v>
      </c>
      <c r="F72" s="51">
        <f t="shared" si="4"/>
        <v>3032704.1699999995</v>
      </c>
      <c r="G72" s="51">
        <f t="shared" si="5"/>
        <v>853012069.04999983</v>
      </c>
      <c r="H72" s="29"/>
    </row>
    <row r="73" spans="1:8" x14ac:dyDescent="0.2">
      <c r="A73" s="49">
        <f t="shared" si="0"/>
        <v>55</v>
      </c>
      <c r="B73" s="50">
        <f t="shared" si="1"/>
        <v>41840</v>
      </c>
      <c r="C73" s="51">
        <f t="shared" si="2"/>
        <v>6599557.3899999997</v>
      </c>
      <c r="D73" s="52"/>
      <c r="E73" s="51">
        <f t="shared" si="3"/>
        <v>3554216.95</v>
      </c>
      <c r="F73" s="51">
        <f t="shared" si="4"/>
        <v>3045340.4399999995</v>
      </c>
      <c r="G73" s="51">
        <f t="shared" si="5"/>
        <v>849966728.60999978</v>
      </c>
      <c r="H73" s="29"/>
    </row>
    <row r="74" spans="1:8" x14ac:dyDescent="0.2">
      <c r="A74" s="49">
        <f t="shared" si="0"/>
        <v>56</v>
      </c>
      <c r="B74" s="50">
        <f t="shared" si="1"/>
        <v>41871</v>
      </c>
      <c r="C74" s="51">
        <f t="shared" si="2"/>
        <v>6599557.3899999997</v>
      </c>
      <c r="D74" s="52"/>
      <c r="E74" s="51">
        <f t="shared" si="3"/>
        <v>3541528.04</v>
      </c>
      <c r="F74" s="51">
        <f t="shared" si="4"/>
        <v>3058029.3499999996</v>
      </c>
      <c r="G74" s="51">
        <f t="shared" si="5"/>
        <v>846908699.25999975</v>
      </c>
      <c r="H74" s="29"/>
    </row>
    <row r="75" spans="1:8" x14ac:dyDescent="0.2">
      <c r="A75" s="49">
        <f t="shared" si="0"/>
        <v>57</v>
      </c>
      <c r="B75" s="50">
        <f t="shared" si="1"/>
        <v>41902</v>
      </c>
      <c r="C75" s="51">
        <f t="shared" si="2"/>
        <v>6599557.3899999997</v>
      </c>
      <c r="D75" s="52"/>
      <c r="E75" s="51">
        <f t="shared" si="3"/>
        <v>3528786.25</v>
      </c>
      <c r="F75" s="51">
        <f t="shared" si="4"/>
        <v>3070771.1399999997</v>
      </c>
      <c r="G75" s="51">
        <f t="shared" si="5"/>
        <v>843837928.11999977</v>
      </c>
      <c r="H75" s="29"/>
    </row>
    <row r="76" spans="1:8" x14ac:dyDescent="0.2">
      <c r="A76" s="49">
        <f t="shared" si="0"/>
        <v>58</v>
      </c>
      <c r="B76" s="50">
        <f t="shared" si="1"/>
        <v>41932</v>
      </c>
      <c r="C76" s="51">
        <f t="shared" si="2"/>
        <v>6599557.3899999997</v>
      </c>
      <c r="D76" s="52"/>
      <c r="E76" s="51">
        <f t="shared" si="3"/>
        <v>3515991.37</v>
      </c>
      <c r="F76" s="51">
        <f t="shared" si="4"/>
        <v>3083566.0199999996</v>
      </c>
      <c r="G76" s="51">
        <f t="shared" si="5"/>
        <v>840754362.09999979</v>
      </c>
      <c r="H76" s="29"/>
    </row>
    <row r="77" spans="1:8" x14ac:dyDescent="0.2">
      <c r="A77" s="49">
        <f t="shared" si="0"/>
        <v>59</v>
      </c>
      <c r="B77" s="50">
        <f t="shared" si="1"/>
        <v>41963</v>
      </c>
      <c r="C77" s="51">
        <f t="shared" si="2"/>
        <v>6599557.3899999997</v>
      </c>
      <c r="D77" s="52"/>
      <c r="E77" s="51">
        <f t="shared" si="3"/>
        <v>3503143.18</v>
      </c>
      <c r="F77" s="51">
        <f t="shared" si="4"/>
        <v>3096414.2099999995</v>
      </c>
      <c r="G77" s="51">
        <f t="shared" si="5"/>
        <v>837657947.88999975</v>
      </c>
      <c r="H77" s="29"/>
    </row>
    <row r="78" spans="1:8" x14ac:dyDescent="0.2">
      <c r="A78" s="49">
        <f t="shared" si="0"/>
        <v>60</v>
      </c>
      <c r="B78" s="50">
        <f t="shared" si="1"/>
        <v>41993</v>
      </c>
      <c r="C78" s="51">
        <f t="shared" si="2"/>
        <v>6599557.3899999997</v>
      </c>
      <c r="D78" s="52"/>
      <c r="E78" s="51">
        <f t="shared" si="3"/>
        <v>3490241.45</v>
      </c>
      <c r="F78" s="51">
        <f t="shared" si="4"/>
        <v>3109315.9399999995</v>
      </c>
      <c r="G78" s="51">
        <f t="shared" si="5"/>
        <v>834548631.94999969</v>
      </c>
      <c r="H78" s="29"/>
    </row>
    <row r="79" spans="1:8" x14ac:dyDescent="0.2">
      <c r="A79" s="49">
        <f t="shared" si="0"/>
        <v>61</v>
      </c>
      <c r="B79" s="50">
        <f t="shared" si="1"/>
        <v>42024</v>
      </c>
      <c r="C79" s="51">
        <f t="shared" si="2"/>
        <v>6599557.3899999997</v>
      </c>
      <c r="D79" s="52"/>
      <c r="E79" s="51">
        <f t="shared" si="3"/>
        <v>3477285.97</v>
      </c>
      <c r="F79" s="51">
        <f t="shared" si="4"/>
        <v>3122271.4199999995</v>
      </c>
      <c r="G79" s="51">
        <f t="shared" si="5"/>
        <v>831426360.52999973</v>
      </c>
      <c r="H79" s="29"/>
    </row>
    <row r="80" spans="1:8" x14ac:dyDescent="0.2">
      <c r="A80" s="49">
        <f t="shared" si="0"/>
        <v>62</v>
      </c>
      <c r="B80" s="50">
        <f t="shared" si="1"/>
        <v>42055</v>
      </c>
      <c r="C80" s="51">
        <f t="shared" si="2"/>
        <v>6599557.3899999997</v>
      </c>
      <c r="D80" s="52"/>
      <c r="E80" s="51">
        <f t="shared" si="3"/>
        <v>3464276.5</v>
      </c>
      <c r="F80" s="51">
        <f t="shared" si="4"/>
        <v>3135280.8899999997</v>
      </c>
      <c r="G80" s="51">
        <f t="shared" si="5"/>
        <v>828291079.63999975</v>
      </c>
    </row>
    <row r="81" spans="1:7" x14ac:dyDescent="0.2">
      <c r="A81" s="49">
        <f t="shared" si="0"/>
        <v>63</v>
      </c>
      <c r="B81" s="50">
        <f t="shared" si="1"/>
        <v>42083</v>
      </c>
      <c r="C81" s="51">
        <f t="shared" si="2"/>
        <v>6599557.3899999997</v>
      </c>
      <c r="D81" s="52"/>
      <c r="E81" s="51">
        <f t="shared" si="3"/>
        <v>3451212.83</v>
      </c>
      <c r="F81" s="51">
        <f t="shared" si="4"/>
        <v>3148344.5599999996</v>
      </c>
      <c r="G81" s="51">
        <f t="shared" si="5"/>
        <v>825142735.0799998</v>
      </c>
    </row>
    <row r="82" spans="1:7" x14ac:dyDescent="0.2">
      <c r="A82" s="49">
        <f t="shared" si="0"/>
        <v>64</v>
      </c>
      <c r="B82" s="50">
        <f t="shared" si="1"/>
        <v>42114</v>
      </c>
      <c r="C82" s="51">
        <f t="shared" si="2"/>
        <v>6599557.3899999997</v>
      </c>
      <c r="D82" s="52"/>
      <c r="E82" s="51">
        <f t="shared" si="3"/>
        <v>3438094.73</v>
      </c>
      <c r="F82" s="51">
        <f t="shared" si="4"/>
        <v>3161462.6599999997</v>
      </c>
      <c r="G82" s="51">
        <f t="shared" si="5"/>
        <v>821981272.41999984</v>
      </c>
    </row>
    <row r="83" spans="1:7" x14ac:dyDescent="0.2">
      <c r="A83" s="49">
        <f t="shared" ref="A83:A146" si="6">IF(A82&gt;=$D$12,"",A82+1)</f>
        <v>65</v>
      </c>
      <c r="B83" s="50">
        <f t="shared" ref="B83:B146" si="7">IF(A83="","",DATE(YEAR(fpdate),MONTH(fpdate)+(A83-1),DAY(fpdate)))</f>
        <v>42144</v>
      </c>
      <c r="C83" s="51">
        <f t="shared" ref="C83:C146" si="8">IF(A83="","",IF(OR(A83=nper,payment&gt;ROUND((1+rate)*G82,2)),ROUND((1+rate)*G82,2),payment))</f>
        <v>6599557.3899999997</v>
      </c>
      <c r="D83" s="52"/>
      <c r="E83" s="51">
        <f t="shared" ref="E83:E146" si="9">IF(A83="","",ROUND(rate*G82,2))</f>
        <v>3424921.97</v>
      </c>
      <c r="F83" s="51">
        <f t="shared" ref="F83:F146" si="10">IF(A83="","",C83-E83+D83)</f>
        <v>3174635.4199999995</v>
      </c>
      <c r="G83" s="51">
        <f t="shared" ref="G83:G146" si="11">IF(A83="","",G82-F83)</f>
        <v>818806636.99999988</v>
      </c>
    </row>
    <row r="84" spans="1:7" x14ac:dyDescent="0.2">
      <c r="A84" s="49">
        <f t="shared" si="6"/>
        <v>66</v>
      </c>
      <c r="B84" s="50">
        <f t="shared" si="7"/>
        <v>42175</v>
      </c>
      <c r="C84" s="51">
        <f t="shared" si="8"/>
        <v>6599557.3899999997</v>
      </c>
      <c r="D84" s="52"/>
      <c r="E84" s="51">
        <f t="shared" si="9"/>
        <v>3411694.32</v>
      </c>
      <c r="F84" s="51">
        <f t="shared" si="10"/>
        <v>3187863.07</v>
      </c>
      <c r="G84" s="51">
        <f t="shared" si="11"/>
        <v>815618773.92999983</v>
      </c>
    </row>
    <row r="85" spans="1:7" x14ac:dyDescent="0.2">
      <c r="A85" s="49">
        <f t="shared" si="6"/>
        <v>67</v>
      </c>
      <c r="B85" s="50">
        <f t="shared" si="7"/>
        <v>42205</v>
      </c>
      <c r="C85" s="51">
        <f t="shared" si="8"/>
        <v>6599557.3899999997</v>
      </c>
      <c r="D85" s="52"/>
      <c r="E85" s="51">
        <f t="shared" si="9"/>
        <v>3398411.56</v>
      </c>
      <c r="F85" s="51">
        <f t="shared" si="10"/>
        <v>3201145.8299999996</v>
      </c>
      <c r="G85" s="51">
        <f t="shared" si="11"/>
        <v>812417628.09999979</v>
      </c>
    </row>
    <row r="86" spans="1:7" x14ac:dyDescent="0.2">
      <c r="A86" s="49">
        <f t="shared" si="6"/>
        <v>68</v>
      </c>
      <c r="B86" s="50">
        <f t="shared" si="7"/>
        <v>42236</v>
      </c>
      <c r="C86" s="51">
        <f t="shared" si="8"/>
        <v>6599557.3899999997</v>
      </c>
      <c r="D86" s="52"/>
      <c r="E86" s="51">
        <f t="shared" si="9"/>
        <v>3385073.45</v>
      </c>
      <c r="F86" s="51">
        <f t="shared" si="10"/>
        <v>3214483.9399999995</v>
      </c>
      <c r="G86" s="51">
        <f t="shared" si="11"/>
        <v>809203144.15999973</v>
      </c>
    </row>
    <row r="87" spans="1:7" x14ac:dyDescent="0.2">
      <c r="A87" s="49">
        <f t="shared" si="6"/>
        <v>69</v>
      </c>
      <c r="B87" s="50">
        <f t="shared" si="7"/>
        <v>42267</v>
      </c>
      <c r="C87" s="51">
        <f t="shared" si="8"/>
        <v>6599557.3899999997</v>
      </c>
      <c r="D87" s="52"/>
      <c r="E87" s="51">
        <f t="shared" si="9"/>
        <v>3371679.77</v>
      </c>
      <c r="F87" s="51">
        <f t="shared" si="10"/>
        <v>3227877.6199999996</v>
      </c>
      <c r="G87" s="51">
        <f t="shared" si="11"/>
        <v>805975266.53999972</v>
      </c>
    </row>
    <row r="88" spans="1:7" x14ac:dyDescent="0.2">
      <c r="A88" s="49">
        <f t="shared" si="6"/>
        <v>70</v>
      </c>
      <c r="B88" s="50">
        <f t="shared" si="7"/>
        <v>42297</v>
      </c>
      <c r="C88" s="51">
        <f t="shared" si="8"/>
        <v>6599557.3899999997</v>
      </c>
      <c r="D88" s="52"/>
      <c r="E88" s="51">
        <f t="shared" si="9"/>
        <v>3358230.28</v>
      </c>
      <c r="F88" s="51">
        <f t="shared" si="10"/>
        <v>3241327.11</v>
      </c>
      <c r="G88" s="51">
        <f t="shared" si="11"/>
        <v>802733939.42999971</v>
      </c>
    </row>
    <row r="89" spans="1:7" x14ac:dyDescent="0.2">
      <c r="A89" s="49">
        <f t="shared" si="6"/>
        <v>71</v>
      </c>
      <c r="B89" s="50">
        <f t="shared" si="7"/>
        <v>42328</v>
      </c>
      <c r="C89" s="51">
        <f t="shared" si="8"/>
        <v>6599557.3899999997</v>
      </c>
      <c r="D89" s="52"/>
      <c r="E89" s="51">
        <f t="shared" si="9"/>
        <v>3344724.75</v>
      </c>
      <c r="F89" s="51">
        <f t="shared" si="10"/>
        <v>3254832.6399999997</v>
      </c>
      <c r="G89" s="51">
        <f t="shared" si="11"/>
        <v>799479106.78999972</v>
      </c>
    </row>
    <row r="90" spans="1:7" x14ac:dyDescent="0.2">
      <c r="A90" s="49">
        <f t="shared" si="6"/>
        <v>72</v>
      </c>
      <c r="B90" s="50">
        <f t="shared" si="7"/>
        <v>42358</v>
      </c>
      <c r="C90" s="51">
        <f t="shared" si="8"/>
        <v>6599557.3899999997</v>
      </c>
      <c r="D90" s="52"/>
      <c r="E90" s="51">
        <f t="shared" si="9"/>
        <v>3331162.94</v>
      </c>
      <c r="F90" s="51">
        <f t="shared" si="10"/>
        <v>3268394.4499999997</v>
      </c>
      <c r="G90" s="51">
        <f t="shared" si="11"/>
        <v>796210712.33999968</v>
      </c>
    </row>
    <row r="91" spans="1:7" x14ac:dyDescent="0.2">
      <c r="A91" s="49">
        <f t="shared" si="6"/>
        <v>73</v>
      </c>
      <c r="B91" s="50">
        <f t="shared" si="7"/>
        <v>42389</v>
      </c>
      <c r="C91" s="51">
        <f t="shared" si="8"/>
        <v>6599557.3899999997</v>
      </c>
      <c r="D91" s="52"/>
      <c r="E91" s="51">
        <f t="shared" si="9"/>
        <v>3317544.63</v>
      </c>
      <c r="F91" s="51">
        <f t="shared" si="10"/>
        <v>3282012.76</v>
      </c>
      <c r="G91" s="51">
        <f t="shared" si="11"/>
        <v>792928699.57999969</v>
      </c>
    </row>
    <row r="92" spans="1:7" x14ac:dyDescent="0.2">
      <c r="A92" s="49">
        <f t="shared" si="6"/>
        <v>74</v>
      </c>
      <c r="B92" s="50">
        <f t="shared" si="7"/>
        <v>42420</v>
      </c>
      <c r="C92" s="51">
        <f t="shared" si="8"/>
        <v>6599557.3899999997</v>
      </c>
      <c r="D92" s="52"/>
      <c r="E92" s="51">
        <f t="shared" si="9"/>
        <v>3303869.58</v>
      </c>
      <c r="F92" s="51">
        <f t="shared" si="10"/>
        <v>3295687.8099999996</v>
      </c>
      <c r="G92" s="51">
        <f t="shared" si="11"/>
        <v>789633011.76999974</v>
      </c>
    </row>
    <row r="93" spans="1:7" x14ac:dyDescent="0.2">
      <c r="A93" s="49">
        <f t="shared" si="6"/>
        <v>75</v>
      </c>
      <c r="B93" s="50">
        <f t="shared" si="7"/>
        <v>42449</v>
      </c>
      <c r="C93" s="51">
        <f t="shared" si="8"/>
        <v>6599557.3899999997</v>
      </c>
      <c r="D93" s="52"/>
      <c r="E93" s="51">
        <f t="shared" si="9"/>
        <v>3290137.55</v>
      </c>
      <c r="F93" s="51">
        <f t="shared" si="10"/>
        <v>3309419.84</v>
      </c>
      <c r="G93" s="51">
        <f t="shared" si="11"/>
        <v>786323591.92999971</v>
      </c>
    </row>
    <row r="94" spans="1:7" x14ac:dyDescent="0.2">
      <c r="A94" s="49">
        <f t="shared" si="6"/>
        <v>76</v>
      </c>
      <c r="B94" s="50">
        <f t="shared" si="7"/>
        <v>42480</v>
      </c>
      <c r="C94" s="51">
        <f t="shared" si="8"/>
        <v>6599557.3899999997</v>
      </c>
      <c r="D94" s="52"/>
      <c r="E94" s="51">
        <f t="shared" si="9"/>
        <v>3276348.3</v>
      </c>
      <c r="F94" s="51">
        <f t="shared" si="10"/>
        <v>3323209.09</v>
      </c>
      <c r="G94" s="51">
        <f t="shared" si="11"/>
        <v>783000382.83999968</v>
      </c>
    </row>
    <row r="95" spans="1:7" x14ac:dyDescent="0.2">
      <c r="A95" s="49">
        <f t="shared" si="6"/>
        <v>77</v>
      </c>
      <c r="B95" s="50">
        <f t="shared" si="7"/>
        <v>42510</v>
      </c>
      <c r="C95" s="51">
        <f t="shared" si="8"/>
        <v>6599557.3899999997</v>
      </c>
      <c r="D95" s="52"/>
      <c r="E95" s="51">
        <f t="shared" si="9"/>
        <v>3262501.6</v>
      </c>
      <c r="F95" s="51">
        <f t="shared" si="10"/>
        <v>3337055.7899999996</v>
      </c>
      <c r="G95" s="51">
        <f t="shared" si="11"/>
        <v>779663327.04999971</v>
      </c>
    </row>
    <row r="96" spans="1:7" x14ac:dyDescent="0.2">
      <c r="A96" s="49">
        <f t="shared" si="6"/>
        <v>78</v>
      </c>
      <c r="B96" s="50">
        <f t="shared" si="7"/>
        <v>42541</v>
      </c>
      <c r="C96" s="51">
        <f t="shared" si="8"/>
        <v>6599557.3899999997</v>
      </c>
      <c r="D96" s="52"/>
      <c r="E96" s="51">
        <f t="shared" si="9"/>
        <v>3248597.2</v>
      </c>
      <c r="F96" s="51">
        <f t="shared" si="10"/>
        <v>3350960.1899999995</v>
      </c>
      <c r="G96" s="51">
        <f t="shared" si="11"/>
        <v>776312366.85999966</v>
      </c>
    </row>
    <row r="97" spans="1:7" x14ac:dyDescent="0.2">
      <c r="A97" s="49">
        <f t="shared" si="6"/>
        <v>79</v>
      </c>
      <c r="B97" s="50">
        <f t="shared" si="7"/>
        <v>42571</v>
      </c>
      <c r="C97" s="51">
        <f t="shared" si="8"/>
        <v>6599557.3899999997</v>
      </c>
      <c r="D97" s="52"/>
      <c r="E97" s="51">
        <f t="shared" si="9"/>
        <v>3234634.86</v>
      </c>
      <c r="F97" s="51">
        <f t="shared" si="10"/>
        <v>3364922.53</v>
      </c>
      <c r="G97" s="51">
        <f t="shared" si="11"/>
        <v>772947444.32999969</v>
      </c>
    </row>
    <row r="98" spans="1:7" x14ac:dyDescent="0.2">
      <c r="A98" s="49">
        <f t="shared" si="6"/>
        <v>80</v>
      </c>
      <c r="B98" s="50">
        <f t="shared" si="7"/>
        <v>42602</v>
      </c>
      <c r="C98" s="51">
        <f t="shared" si="8"/>
        <v>6599557.3899999997</v>
      </c>
      <c r="D98" s="52"/>
      <c r="E98" s="51">
        <f t="shared" si="9"/>
        <v>3220614.35</v>
      </c>
      <c r="F98" s="51">
        <f t="shared" si="10"/>
        <v>3378943.0399999996</v>
      </c>
      <c r="G98" s="51">
        <f t="shared" si="11"/>
        <v>769568501.28999972</v>
      </c>
    </row>
    <row r="99" spans="1:7" x14ac:dyDescent="0.2">
      <c r="A99" s="49">
        <f t="shared" si="6"/>
        <v>81</v>
      </c>
      <c r="B99" s="50">
        <f t="shared" si="7"/>
        <v>42633</v>
      </c>
      <c r="C99" s="51">
        <f t="shared" si="8"/>
        <v>6599557.3899999997</v>
      </c>
      <c r="D99" s="52"/>
      <c r="E99" s="51">
        <f t="shared" si="9"/>
        <v>3206535.42</v>
      </c>
      <c r="F99" s="51">
        <f t="shared" si="10"/>
        <v>3393021.9699999997</v>
      </c>
      <c r="G99" s="51">
        <f t="shared" si="11"/>
        <v>766175479.31999969</v>
      </c>
    </row>
    <row r="100" spans="1:7" x14ac:dyDescent="0.2">
      <c r="A100" s="49">
        <f t="shared" si="6"/>
        <v>82</v>
      </c>
      <c r="B100" s="50">
        <f t="shared" si="7"/>
        <v>42663</v>
      </c>
      <c r="C100" s="51">
        <f t="shared" si="8"/>
        <v>6599557.3899999997</v>
      </c>
      <c r="D100" s="52"/>
      <c r="E100" s="51">
        <f t="shared" si="9"/>
        <v>3192397.83</v>
      </c>
      <c r="F100" s="51">
        <f t="shared" si="10"/>
        <v>3407159.5599999996</v>
      </c>
      <c r="G100" s="51">
        <f t="shared" si="11"/>
        <v>762768319.75999975</v>
      </c>
    </row>
    <row r="101" spans="1:7" x14ac:dyDescent="0.2">
      <c r="A101" s="49">
        <f t="shared" si="6"/>
        <v>83</v>
      </c>
      <c r="B101" s="50">
        <f t="shared" si="7"/>
        <v>42694</v>
      </c>
      <c r="C101" s="51">
        <f t="shared" si="8"/>
        <v>6599557.3899999997</v>
      </c>
      <c r="D101" s="52"/>
      <c r="E101" s="51">
        <f t="shared" si="9"/>
        <v>3178201.33</v>
      </c>
      <c r="F101" s="51">
        <f t="shared" si="10"/>
        <v>3421356.0599999996</v>
      </c>
      <c r="G101" s="51">
        <f t="shared" si="11"/>
        <v>759346963.69999981</v>
      </c>
    </row>
    <row r="102" spans="1:7" x14ac:dyDescent="0.2">
      <c r="A102" s="49">
        <f t="shared" si="6"/>
        <v>84</v>
      </c>
      <c r="B102" s="50">
        <f t="shared" si="7"/>
        <v>42724</v>
      </c>
      <c r="C102" s="51">
        <f t="shared" si="8"/>
        <v>6599557.3899999997</v>
      </c>
      <c r="D102" s="52"/>
      <c r="E102" s="51">
        <f t="shared" si="9"/>
        <v>3163945.68</v>
      </c>
      <c r="F102" s="51">
        <f t="shared" si="10"/>
        <v>3435611.7099999995</v>
      </c>
      <c r="G102" s="51">
        <f t="shared" si="11"/>
        <v>755911351.98999977</v>
      </c>
    </row>
    <row r="103" spans="1:7" x14ac:dyDescent="0.2">
      <c r="A103" s="49">
        <f t="shared" si="6"/>
        <v>85</v>
      </c>
      <c r="B103" s="50">
        <f t="shared" si="7"/>
        <v>42755</v>
      </c>
      <c r="C103" s="51">
        <f t="shared" si="8"/>
        <v>6599557.3899999997</v>
      </c>
      <c r="D103" s="52"/>
      <c r="E103" s="51">
        <f t="shared" si="9"/>
        <v>3149630.63</v>
      </c>
      <c r="F103" s="51">
        <f t="shared" si="10"/>
        <v>3449926.76</v>
      </c>
      <c r="G103" s="51">
        <f t="shared" si="11"/>
        <v>752461425.22999978</v>
      </c>
    </row>
    <row r="104" spans="1:7" x14ac:dyDescent="0.2">
      <c r="A104" s="49">
        <f t="shared" si="6"/>
        <v>86</v>
      </c>
      <c r="B104" s="50">
        <f t="shared" si="7"/>
        <v>42786</v>
      </c>
      <c r="C104" s="51">
        <f t="shared" si="8"/>
        <v>6599557.3899999997</v>
      </c>
      <c r="D104" s="52"/>
      <c r="E104" s="51">
        <f t="shared" si="9"/>
        <v>3135255.94</v>
      </c>
      <c r="F104" s="51">
        <f t="shared" si="10"/>
        <v>3464301.4499999997</v>
      </c>
      <c r="G104" s="51">
        <f t="shared" si="11"/>
        <v>748997123.77999973</v>
      </c>
    </row>
    <row r="105" spans="1:7" x14ac:dyDescent="0.2">
      <c r="A105" s="49">
        <f t="shared" si="6"/>
        <v>87</v>
      </c>
      <c r="B105" s="50">
        <f t="shared" si="7"/>
        <v>42814</v>
      </c>
      <c r="C105" s="51">
        <f t="shared" si="8"/>
        <v>6599557.3899999997</v>
      </c>
      <c r="D105" s="52"/>
      <c r="E105" s="51">
        <f t="shared" si="9"/>
        <v>3120821.35</v>
      </c>
      <c r="F105" s="51">
        <f t="shared" si="10"/>
        <v>3478736.0399999996</v>
      </c>
      <c r="G105" s="51">
        <f t="shared" si="11"/>
        <v>745518387.73999977</v>
      </c>
    </row>
    <row r="106" spans="1:7" x14ac:dyDescent="0.2">
      <c r="A106" s="49">
        <f t="shared" si="6"/>
        <v>88</v>
      </c>
      <c r="B106" s="50">
        <f t="shared" si="7"/>
        <v>42845</v>
      </c>
      <c r="C106" s="51">
        <f t="shared" si="8"/>
        <v>6599557.3899999997</v>
      </c>
      <c r="D106" s="52"/>
      <c r="E106" s="51">
        <f t="shared" si="9"/>
        <v>3106326.62</v>
      </c>
      <c r="F106" s="51">
        <f t="shared" si="10"/>
        <v>3493230.7699999996</v>
      </c>
      <c r="G106" s="51">
        <f t="shared" si="11"/>
        <v>742025156.96999979</v>
      </c>
    </row>
    <row r="107" spans="1:7" x14ac:dyDescent="0.2">
      <c r="A107" s="49">
        <f t="shared" si="6"/>
        <v>89</v>
      </c>
      <c r="B107" s="50">
        <f t="shared" si="7"/>
        <v>42875</v>
      </c>
      <c r="C107" s="51">
        <f t="shared" si="8"/>
        <v>6599557.3899999997</v>
      </c>
      <c r="D107" s="52"/>
      <c r="E107" s="51">
        <f t="shared" si="9"/>
        <v>3091771.49</v>
      </c>
      <c r="F107" s="51">
        <f t="shared" si="10"/>
        <v>3507785.8999999994</v>
      </c>
      <c r="G107" s="51">
        <f t="shared" si="11"/>
        <v>738517371.06999981</v>
      </c>
    </row>
    <row r="108" spans="1:7" x14ac:dyDescent="0.2">
      <c r="A108" s="49">
        <f t="shared" si="6"/>
        <v>90</v>
      </c>
      <c r="B108" s="50">
        <f t="shared" si="7"/>
        <v>42906</v>
      </c>
      <c r="C108" s="51">
        <f t="shared" si="8"/>
        <v>6599557.3899999997</v>
      </c>
      <c r="D108" s="52"/>
      <c r="E108" s="51">
        <f t="shared" si="9"/>
        <v>3077155.71</v>
      </c>
      <c r="F108" s="51">
        <f t="shared" si="10"/>
        <v>3522401.6799999997</v>
      </c>
      <c r="G108" s="51">
        <f t="shared" si="11"/>
        <v>734994969.38999987</v>
      </c>
    </row>
    <row r="109" spans="1:7" x14ac:dyDescent="0.2">
      <c r="A109" s="49">
        <f t="shared" si="6"/>
        <v>91</v>
      </c>
      <c r="B109" s="50">
        <f t="shared" si="7"/>
        <v>42936</v>
      </c>
      <c r="C109" s="51">
        <f t="shared" si="8"/>
        <v>6599557.3899999997</v>
      </c>
      <c r="D109" s="52"/>
      <c r="E109" s="51">
        <f t="shared" si="9"/>
        <v>3062479.04</v>
      </c>
      <c r="F109" s="51">
        <f t="shared" si="10"/>
        <v>3537078.3499999996</v>
      </c>
      <c r="G109" s="51">
        <f t="shared" si="11"/>
        <v>731457891.03999984</v>
      </c>
    </row>
    <row r="110" spans="1:7" x14ac:dyDescent="0.2">
      <c r="A110" s="49">
        <f t="shared" si="6"/>
        <v>92</v>
      </c>
      <c r="B110" s="50">
        <f t="shared" si="7"/>
        <v>42967</v>
      </c>
      <c r="C110" s="51">
        <f t="shared" si="8"/>
        <v>6599557.3899999997</v>
      </c>
      <c r="D110" s="52"/>
      <c r="E110" s="51">
        <f t="shared" si="9"/>
        <v>3047741.21</v>
      </c>
      <c r="F110" s="51">
        <f t="shared" si="10"/>
        <v>3551816.1799999997</v>
      </c>
      <c r="G110" s="51">
        <f t="shared" si="11"/>
        <v>727906074.8599999</v>
      </c>
    </row>
    <row r="111" spans="1:7" x14ac:dyDescent="0.2">
      <c r="A111" s="49">
        <f t="shared" si="6"/>
        <v>93</v>
      </c>
      <c r="B111" s="50">
        <f t="shared" si="7"/>
        <v>42998</v>
      </c>
      <c r="C111" s="51">
        <f t="shared" si="8"/>
        <v>6599557.3899999997</v>
      </c>
      <c r="D111" s="52"/>
      <c r="E111" s="51">
        <f t="shared" si="9"/>
        <v>3032941.98</v>
      </c>
      <c r="F111" s="51">
        <f t="shared" si="10"/>
        <v>3566615.4099999997</v>
      </c>
      <c r="G111" s="51">
        <f t="shared" si="11"/>
        <v>724339459.44999993</v>
      </c>
    </row>
    <row r="112" spans="1:7" x14ac:dyDescent="0.2">
      <c r="A112" s="49">
        <f t="shared" si="6"/>
        <v>94</v>
      </c>
      <c r="B112" s="50">
        <f t="shared" si="7"/>
        <v>43028</v>
      </c>
      <c r="C112" s="51">
        <f t="shared" si="8"/>
        <v>6599557.3899999997</v>
      </c>
      <c r="D112" s="52"/>
      <c r="E112" s="51">
        <f t="shared" si="9"/>
        <v>3018081.08</v>
      </c>
      <c r="F112" s="51">
        <f t="shared" si="10"/>
        <v>3581476.3099999996</v>
      </c>
      <c r="G112" s="51">
        <f t="shared" si="11"/>
        <v>720757983.13999999</v>
      </c>
    </row>
    <row r="113" spans="1:7" x14ac:dyDescent="0.2">
      <c r="A113" s="49">
        <f t="shared" si="6"/>
        <v>95</v>
      </c>
      <c r="B113" s="50">
        <f t="shared" si="7"/>
        <v>43059</v>
      </c>
      <c r="C113" s="51">
        <f t="shared" si="8"/>
        <v>6599557.3899999997</v>
      </c>
      <c r="D113" s="52"/>
      <c r="E113" s="51">
        <f t="shared" si="9"/>
        <v>3003158.26</v>
      </c>
      <c r="F113" s="51">
        <f t="shared" si="10"/>
        <v>3596399.13</v>
      </c>
      <c r="G113" s="51">
        <f t="shared" si="11"/>
        <v>717161584.00999999</v>
      </c>
    </row>
    <row r="114" spans="1:7" x14ac:dyDescent="0.2">
      <c r="A114" s="49">
        <f t="shared" si="6"/>
        <v>96</v>
      </c>
      <c r="B114" s="50">
        <f t="shared" si="7"/>
        <v>43089</v>
      </c>
      <c r="C114" s="51">
        <f t="shared" si="8"/>
        <v>6599557.3899999997</v>
      </c>
      <c r="D114" s="52"/>
      <c r="E114" s="51">
        <f t="shared" si="9"/>
        <v>2988173.27</v>
      </c>
      <c r="F114" s="51">
        <f t="shared" si="10"/>
        <v>3611384.1199999996</v>
      </c>
      <c r="G114" s="51">
        <f t="shared" si="11"/>
        <v>713550199.88999999</v>
      </c>
    </row>
    <row r="115" spans="1:7" x14ac:dyDescent="0.2">
      <c r="A115" s="49">
        <f t="shared" si="6"/>
        <v>97</v>
      </c>
      <c r="B115" s="50">
        <f t="shared" si="7"/>
        <v>43120</v>
      </c>
      <c r="C115" s="51">
        <f t="shared" si="8"/>
        <v>6599557.3899999997</v>
      </c>
      <c r="D115" s="52"/>
      <c r="E115" s="51">
        <f t="shared" si="9"/>
        <v>2973125.83</v>
      </c>
      <c r="F115" s="51">
        <f t="shared" si="10"/>
        <v>3626431.5599999996</v>
      </c>
      <c r="G115" s="51">
        <f t="shared" si="11"/>
        <v>709923768.33000004</v>
      </c>
    </row>
    <row r="116" spans="1:7" x14ac:dyDescent="0.2">
      <c r="A116" s="49">
        <f t="shared" si="6"/>
        <v>98</v>
      </c>
      <c r="B116" s="50">
        <f t="shared" si="7"/>
        <v>43151</v>
      </c>
      <c r="C116" s="51">
        <f t="shared" si="8"/>
        <v>6599557.3899999997</v>
      </c>
      <c r="D116" s="52"/>
      <c r="E116" s="51">
        <f t="shared" si="9"/>
        <v>2958015.7</v>
      </c>
      <c r="F116" s="51">
        <f t="shared" si="10"/>
        <v>3641541.6899999995</v>
      </c>
      <c r="G116" s="51">
        <f t="shared" si="11"/>
        <v>706282226.63999999</v>
      </c>
    </row>
    <row r="117" spans="1:7" x14ac:dyDescent="0.2">
      <c r="A117" s="49">
        <f t="shared" si="6"/>
        <v>99</v>
      </c>
      <c r="B117" s="50">
        <f t="shared" si="7"/>
        <v>43179</v>
      </c>
      <c r="C117" s="51">
        <f t="shared" si="8"/>
        <v>6599557.3899999997</v>
      </c>
      <c r="D117" s="52"/>
      <c r="E117" s="51">
        <f t="shared" si="9"/>
        <v>2942842.61</v>
      </c>
      <c r="F117" s="51">
        <f t="shared" si="10"/>
        <v>3656714.78</v>
      </c>
      <c r="G117" s="51">
        <f t="shared" si="11"/>
        <v>702625511.86000001</v>
      </c>
    </row>
    <row r="118" spans="1:7" x14ac:dyDescent="0.2">
      <c r="A118" s="49">
        <f t="shared" si="6"/>
        <v>100</v>
      </c>
      <c r="B118" s="50">
        <f t="shared" si="7"/>
        <v>43210</v>
      </c>
      <c r="C118" s="51">
        <f t="shared" si="8"/>
        <v>6599557.3899999997</v>
      </c>
      <c r="D118" s="52"/>
      <c r="E118" s="51">
        <f t="shared" si="9"/>
        <v>2927606.3</v>
      </c>
      <c r="F118" s="51">
        <f t="shared" si="10"/>
        <v>3671951.09</v>
      </c>
      <c r="G118" s="51">
        <f t="shared" si="11"/>
        <v>698953560.76999998</v>
      </c>
    </row>
    <row r="119" spans="1:7" x14ac:dyDescent="0.2">
      <c r="A119" s="49">
        <f t="shared" si="6"/>
        <v>101</v>
      </c>
      <c r="B119" s="50">
        <f t="shared" si="7"/>
        <v>43240</v>
      </c>
      <c r="C119" s="51">
        <f t="shared" si="8"/>
        <v>6599557.3899999997</v>
      </c>
      <c r="D119" s="52"/>
      <c r="E119" s="51">
        <f t="shared" si="9"/>
        <v>2912306.5</v>
      </c>
      <c r="F119" s="51">
        <f t="shared" si="10"/>
        <v>3687250.8899999997</v>
      </c>
      <c r="G119" s="51">
        <f t="shared" si="11"/>
        <v>695266309.88</v>
      </c>
    </row>
    <row r="120" spans="1:7" x14ac:dyDescent="0.2">
      <c r="A120" s="49">
        <f t="shared" si="6"/>
        <v>102</v>
      </c>
      <c r="B120" s="50">
        <f t="shared" si="7"/>
        <v>43271</v>
      </c>
      <c r="C120" s="51">
        <f t="shared" si="8"/>
        <v>6599557.3899999997</v>
      </c>
      <c r="D120" s="52"/>
      <c r="E120" s="51">
        <f t="shared" si="9"/>
        <v>2896942.96</v>
      </c>
      <c r="F120" s="51">
        <f t="shared" si="10"/>
        <v>3702614.4299999997</v>
      </c>
      <c r="G120" s="51">
        <f t="shared" si="11"/>
        <v>691563695.45000005</v>
      </c>
    </row>
    <row r="121" spans="1:7" x14ac:dyDescent="0.2">
      <c r="A121" s="49">
        <f t="shared" si="6"/>
        <v>103</v>
      </c>
      <c r="B121" s="50">
        <f t="shared" si="7"/>
        <v>43301</v>
      </c>
      <c r="C121" s="51">
        <f t="shared" si="8"/>
        <v>6599557.3899999997</v>
      </c>
      <c r="D121" s="52"/>
      <c r="E121" s="51">
        <f t="shared" si="9"/>
        <v>2881515.4</v>
      </c>
      <c r="F121" s="51">
        <f t="shared" si="10"/>
        <v>3718041.9899999998</v>
      </c>
      <c r="G121" s="51">
        <f t="shared" si="11"/>
        <v>687845653.46000004</v>
      </c>
    </row>
    <row r="122" spans="1:7" x14ac:dyDescent="0.2">
      <c r="A122" s="49">
        <f t="shared" si="6"/>
        <v>104</v>
      </c>
      <c r="B122" s="50">
        <f t="shared" si="7"/>
        <v>43332</v>
      </c>
      <c r="C122" s="51">
        <f t="shared" si="8"/>
        <v>6599557.3899999997</v>
      </c>
      <c r="D122" s="52"/>
      <c r="E122" s="51">
        <f t="shared" si="9"/>
        <v>2866023.56</v>
      </c>
      <c r="F122" s="51">
        <f t="shared" si="10"/>
        <v>3733533.8299999996</v>
      </c>
      <c r="G122" s="51">
        <f t="shared" si="11"/>
        <v>684112119.63</v>
      </c>
    </row>
    <row r="123" spans="1:7" x14ac:dyDescent="0.2">
      <c r="A123" s="49">
        <f t="shared" si="6"/>
        <v>105</v>
      </c>
      <c r="B123" s="50">
        <f t="shared" si="7"/>
        <v>43363</v>
      </c>
      <c r="C123" s="51">
        <f t="shared" si="8"/>
        <v>6599557.3899999997</v>
      </c>
      <c r="D123" s="52"/>
      <c r="E123" s="51">
        <f t="shared" si="9"/>
        <v>2850467.17</v>
      </c>
      <c r="F123" s="51">
        <f t="shared" si="10"/>
        <v>3749090.2199999997</v>
      </c>
      <c r="G123" s="51">
        <f t="shared" si="11"/>
        <v>680363029.40999997</v>
      </c>
    </row>
    <row r="124" spans="1:7" x14ac:dyDescent="0.2">
      <c r="A124" s="49">
        <f t="shared" si="6"/>
        <v>106</v>
      </c>
      <c r="B124" s="50">
        <f t="shared" si="7"/>
        <v>43393</v>
      </c>
      <c r="C124" s="51">
        <f t="shared" si="8"/>
        <v>6599557.3899999997</v>
      </c>
      <c r="D124" s="52"/>
      <c r="E124" s="51">
        <f t="shared" si="9"/>
        <v>2834845.96</v>
      </c>
      <c r="F124" s="51">
        <f t="shared" si="10"/>
        <v>3764711.4299999997</v>
      </c>
      <c r="G124" s="51">
        <f t="shared" si="11"/>
        <v>676598317.98000002</v>
      </c>
    </row>
    <row r="125" spans="1:7" x14ac:dyDescent="0.2">
      <c r="A125" s="49">
        <f t="shared" si="6"/>
        <v>107</v>
      </c>
      <c r="B125" s="50">
        <f t="shared" si="7"/>
        <v>43424</v>
      </c>
      <c r="C125" s="51">
        <f t="shared" si="8"/>
        <v>6599557.3899999997</v>
      </c>
      <c r="D125" s="52"/>
      <c r="E125" s="51">
        <f t="shared" si="9"/>
        <v>2819159.66</v>
      </c>
      <c r="F125" s="51">
        <f t="shared" si="10"/>
        <v>3780397.7299999995</v>
      </c>
      <c r="G125" s="51">
        <f t="shared" si="11"/>
        <v>672817920.25</v>
      </c>
    </row>
    <row r="126" spans="1:7" x14ac:dyDescent="0.2">
      <c r="A126" s="49">
        <f t="shared" si="6"/>
        <v>108</v>
      </c>
      <c r="B126" s="50">
        <f t="shared" si="7"/>
        <v>43454</v>
      </c>
      <c r="C126" s="51">
        <f t="shared" si="8"/>
        <v>6599557.3899999997</v>
      </c>
      <c r="D126" s="52"/>
      <c r="E126" s="51">
        <f t="shared" si="9"/>
        <v>2803408</v>
      </c>
      <c r="F126" s="51">
        <f t="shared" si="10"/>
        <v>3796149.3899999997</v>
      </c>
      <c r="G126" s="51">
        <f t="shared" si="11"/>
        <v>669021770.86000001</v>
      </c>
    </row>
    <row r="127" spans="1:7" x14ac:dyDescent="0.2">
      <c r="A127" s="49">
        <f t="shared" si="6"/>
        <v>109</v>
      </c>
      <c r="B127" s="50">
        <f t="shared" si="7"/>
        <v>43485</v>
      </c>
      <c r="C127" s="51">
        <f t="shared" si="8"/>
        <v>6599557.3899999997</v>
      </c>
      <c r="D127" s="52"/>
      <c r="E127" s="51">
        <f t="shared" si="9"/>
        <v>2787590.71</v>
      </c>
      <c r="F127" s="51">
        <f t="shared" si="10"/>
        <v>3811966.6799999997</v>
      </c>
      <c r="G127" s="51">
        <f t="shared" si="11"/>
        <v>665209804.18000007</v>
      </c>
    </row>
    <row r="128" spans="1:7" x14ac:dyDescent="0.2">
      <c r="A128" s="49">
        <f t="shared" si="6"/>
        <v>110</v>
      </c>
      <c r="B128" s="50">
        <f t="shared" si="7"/>
        <v>43516</v>
      </c>
      <c r="C128" s="51">
        <f t="shared" si="8"/>
        <v>6599557.3899999997</v>
      </c>
      <c r="D128" s="52"/>
      <c r="E128" s="51">
        <f t="shared" si="9"/>
        <v>2771707.52</v>
      </c>
      <c r="F128" s="51">
        <f t="shared" si="10"/>
        <v>3827849.8699999996</v>
      </c>
      <c r="G128" s="51">
        <f t="shared" si="11"/>
        <v>661381954.31000006</v>
      </c>
    </row>
    <row r="129" spans="1:7" x14ac:dyDescent="0.2">
      <c r="A129" s="49">
        <f t="shared" si="6"/>
        <v>111</v>
      </c>
      <c r="B129" s="50">
        <f t="shared" si="7"/>
        <v>43544</v>
      </c>
      <c r="C129" s="51">
        <f t="shared" si="8"/>
        <v>6599557.3899999997</v>
      </c>
      <c r="D129" s="52"/>
      <c r="E129" s="51">
        <f t="shared" si="9"/>
        <v>2755758.14</v>
      </c>
      <c r="F129" s="51">
        <f t="shared" si="10"/>
        <v>3843799.2499999995</v>
      </c>
      <c r="G129" s="51">
        <f t="shared" si="11"/>
        <v>657538155.06000006</v>
      </c>
    </row>
    <row r="130" spans="1:7" x14ac:dyDescent="0.2">
      <c r="A130" s="49">
        <f t="shared" si="6"/>
        <v>112</v>
      </c>
      <c r="B130" s="50">
        <f t="shared" si="7"/>
        <v>43575</v>
      </c>
      <c r="C130" s="51">
        <f t="shared" si="8"/>
        <v>6599557.3899999997</v>
      </c>
      <c r="D130" s="52"/>
      <c r="E130" s="51">
        <f t="shared" si="9"/>
        <v>2739742.31</v>
      </c>
      <c r="F130" s="51">
        <f t="shared" si="10"/>
        <v>3859815.0799999996</v>
      </c>
      <c r="G130" s="51">
        <f t="shared" si="11"/>
        <v>653678339.98000002</v>
      </c>
    </row>
    <row r="131" spans="1:7" x14ac:dyDescent="0.2">
      <c r="A131" s="49">
        <f t="shared" si="6"/>
        <v>113</v>
      </c>
      <c r="B131" s="50">
        <f t="shared" si="7"/>
        <v>43605</v>
      </c>
      <c r="C131" s="51">
        <f t="shared" si="8"/>
        <v>6599557.3899999997</v>
      </c>
      <c r="D131" s="52"/>
      <c r="E131" s="51">
        <f t="shared" si="9"/>
        <v>2723659.75</v>
      </c>
      <c r="F131" s="51">
        <f t="shared" si="10"/>
        <v>3875897.6399999997</v>
      </c>
      <c r="G131" s="51">
        <f t="shared" si="11"/>
        <v>649802442.34000003</v>
      </c>
    </row>
    <row r="132" spans="1:7" x14ac:dyDescent="0.2">
      <c r="A132" s="49">
        <f t="shared" si="6"/>
        <v>114</v>
      </c>
      <c r="B132" s="50">
        <f t="shared" si="7"/>
        <v>43636</v>
      </c>
      <c r="C132" s="51">
        <f t="shared" si="8"/>
        <v>6599557.3899999997</v>
      </c>
      <c r="D132" s="52"/>
      <c r="E132" s="51">
        <f t="shared" si="9"/>
        <v>2707510.18</v>
      </c>
      <c r="F132" s="51">
        <f t="shared" si="10"/>
        <v>3892047.2099999995</v>
      </c>
      <c r="G132" s="51">
        <f t="shared" si="11"/>
        <v>645910395.13</v>
      </c>
    </row>
    <row r="133" spans="1:7" x14ac:dyDescent="0.2">
      <c r="A133" s="49">
        <f t="shared" si="6"/>
        <v>115</v>
      </c>
      <c r="B133" s="50">
        <f t="shared" si="7"/>
        <v>43666</v>
      </c>
      <c r="C133" s="51">
        <f t="shared" si="8"/>
        <v>6599557.3899999997</v>
      </c>
      <c r="D133" s="52"/>
      <c r="E133" s="51">
        <f t="shared" si="9"/>
        <v>2691293.31</v>
      </c>
      <c r="F133" s="51">
        <f t="shared" si="10"/>
        <v>3908264.0799999996</v>
      </c>
      <c r="G133" s="51">
        <f t="shared" si="11"/>
        <v>642002131.04999995</v>
      </c>
    </row>
    <row r="134" spans="1:7" x14ac:dyDescent="0.2">
      <c r="A134" s="49">
        <f t="shared" si="6"/>
        <v>116</v>
      </c>
      <c r="B134" s="50">
        <f t="shared" si="7"/>
        <v>43697</v>
      </c>
      <c r="C134" s="51">
        <f t="shared" si="8"/>
        <v>6599557.3899999997</v>
      </c>
      <c r="D134" s="52"/>
      <c r="E134" s="51">
        <f t="shared" si="9"/>
        <v>2675008.88</v>
      </c>
      <c r="F134" s="51">
        <f t="shared" si="10"/>
        <v>3924548.51</v>
      </c>
      <c r="G134" s="51">
        <f t="shared" si="11"/>
        <v>638077582.53999996</v>
      </c>
    </row>
    <row r="135" spans="1:7" x14ac:dyDescent="0.2">
      <c r="A135" s="49">
        <f t="shared" si="6"/>
        <v>117</v>
      </c>
      <c r="B135" s="50">
        <f t="shared" si="7"/>
        <v>43728</v>
      </c>
      <c r="C135" s="51">
        <f t="shared" si="8"/>
        <v>6599557.3899999997</v>
      </c>
      <c r="D135" s="52"/>
      <c r="E135" s="51">
        <f t="shared" si="9"/>
        <v>2658656.59</v>
      </c>
      <c r="F135" s="51">
        <f t="shared" si="10"/>
        <v>3940900.8</v>
      </c>
      <c r="G135" s="51">
        <f t="shared" si="11"/>
        <v>634136681.74000001</v>
      </c>
    </row>
    <row r="136" spans="1:7" x14ac:dyDescent="0.2">
      <c r="A136" s="49">
        <f t="shared" si="6"/>
        <v>118</v>
      </c>
      <c r="B136" s="50">
        <f t="shared" si="7"/>
        <v>43758</v>
      </c>
      <c r="C136" s="51">
        <f t="shared" si="8"/>
        <v>6599557.3899999997</v>
      </c>
      <c r="D136" s="52"/>
      <c r="E136" s="51">
        <f t="shared" si="9"/>
        <v>2642236.17</v>
      </c>
      <c r="F136" s="51">
        <f t="shared" si="10"/>
        <v>3957321.2199999997</v>
      </c>
      <c r="G136" s="51">
        <f t="shared" si="11"/>
        <v>630179360.51999998</v>
      </c>
    </row>
    <row r="137" spans="1:7" x14ac:dyDescent="0.2">
      <c r="A137" s="49">
        <f t="shared" si="6"/>
        <v>119</v>
      </c>
      <c r="B137" s="50">
        <f t="shared" si="7"/>
        <v>43789</v>
      </c>
      <c r="C137" s="51">
        <f t="shared" si="8"/>
        <v>6599557.3899999997</v>
      </c>
      <c r="D137" s="52"/>
      <c r="E137" s="51">
        <f t="shared" si="9"/>
        <v>2625747.34</v>
      </c>
      <c r="F137" s="51">
        <f t="shared" si="10"/>
        <v>3973810.05</v>
      </c>
      <c r="G137" s="51">
        <f t="shared" si="11"/>
        <v>626205550.47000003</v>
      </c>
    </row>
    <row r="138" spans="1:7" x14ac:dyDescent="0.2">
      <c r="A138" s="49">
        <f t="shared" si="6"/>
        <v>120</v>
      </c>
      <c r="B138" s="50">
        <f t="shared" si="7"/>
        <v>43819</v>
      </c>
      <c r="C138" s="51">
        <f t="shared" si="8"/>
        <v>6599557.3899999997</v>
      </c>
      <c r="D138" s="52"/>
      <c r="E138" s="51">
        <f t="shared" si="9"/>
        <v>2609189.79</v>
      </c>
      <c r="F138" s="51">
        <f t="shared" si="10"/>
        <v>3990367.5999999996</v>
      </c>
      <c r="G138" s="51">
        <f t="shared" si="11"/>
        <v>622215182.87</v>
      </c>
    </row>
    <row r="139" spans="1:7" x14ac:dyDescent="0.2">
      <c r="A139" s="49">
        <f t="shared" si="6"/>
        <v>121</v>
      </c>
      <c r="B139" s="50">
        <f t="shared" si="7"/>
        <v>43850</v>
      </c>
      <c r="C139" s="51">
        <f t="shared" si="8"/>
        <v>6599557.3899999997</v>
      </c>
      <c r="D139" s="52"/>
      <c r="E139" s="51">
        <f t="shared" si="9"/>
        <v>2592563.2599999998</v>
      </c>
      <c r="F139" s="51">
        <f t="shared" si="10"/>
        <v>4006994.13</v>
      </c>
      <c r="G139" s="51">
        <f t="shared" si="11"/>
        <v>618208188.74000001</v>
      </c>
    </row>
    <row r="140" spans="1:7" x14ac:dyDescent="0.2">
      <c r="A140" s="49">
        <f t="shared" si="6"/>
        <v>122</v>
      </c>
      <c r="B140" s="50">
        <f t="shared" si="7"/>
        <v>43881</v>
      </c>
      <c r="C140" s="51">
        <f t="shared" si="8"/>
        <v>6599557.3899999997</v>
      </c>
      <c r="D140" s="52"/>
      <c r="E140" s="51">
        <f t="shared" si="9"/>
        <v>2575867.4500000002</v>
      </c>
      <c r="F140" s="51">
        <f t="shared" si="10"/>
        <v>4023689.9399999995</v>
      </c>
      <c r="G140" s="51">
        <f t="shared" si="11"/>
        <v>614184498.79999995</v>
      </c>
    </row>
    <row r="141" spans="1:7" x14ac:dyDescent="0.2">
      <c r="A141" s="49">
        <f t="shared" si="6"/>
        <v>123</v>
      </c>
      <c r="B141" s="50">
        <f t="shared" si="7"/>
        <v>43910</v>
      </c>
      <c r="C141" s="51">
        <f t="shared" si="8"/>
        <v>6599557.3899999997</v>
      </c>
      <c r="D141" s="52"/>
      <c r="E141" s="51">
        <f t="shared" si="9"/>
        <v>2559102.08</v>
      </c>
      <c r="F141" s="51">
        <f t="shared" si="10"/>
        <v>4040455.3099999996</v>
      </c>
      <c r="G141" s="51">
        <f t="shared" si="11"/>
        <v>610144043.49000001</v>
      </c>
    </row>
    <row r="142" spans="1:7" x14ac:dyDescent="0.2">
      <c r="A142" s="49">
        <f t="shared" si="6"/>
        <v>124</v>
      </c>
      <c r="B142" s="50">
        <f t="shared" si="7"/>
        <v>43941</v>
      </c>
      <c r="C142" s="51">
        <f t="shared" si="8"/>
        <v>6599557.3899999997</v>
      </c>
      <c r="D142" s="52"/>
      <c r="E142" s="51">
        <f t="shared" si="9"/>
        <v>2542266.85</v>
      </c>
      <c r="F142" s="51">
        <f t="shared" si="10"/>
        <v>4057290.5399999996</v>
      </c>
      <c r="G142" s="51">
        <f t="shared" si="11"/>
        <v>606086752.95000005</v>
      </c>
    </row>
    <row r="143" spans="1:7" x14ac:dyDescent="0.2">
      <c r="A143" s="49">
        <f t="shared" si="6"/>
        <v>125</v>
      </c>
      <c r="B143" s="50">
        <f t="shared" si="7"/>
        <v>43971</v>
      </c>
      <c r="C143" s="51">
        <f t="shared" si="8"/>
        <v>6599557.3899999997</v>
      </c>
      <c r="D143" s="52"/>
      <c r="E143" s="51">
        <f t="shared" si="9"/>
        <v>2525361.4700000002</v>
      </c>
      <c r="F143" s="51">
        <f t="shared" si="10"/>
        <v>4074195.9199999995</v>
      </c>
      <c r="G143" s="51">
        <f t="shared" si="11"/>
        <v>602012557.03000009</v>
      </c>
    </row>
    <row r="144" spans="1:7" x14ac:dyDescent="0.2">
      <c r="A144" s="49">
        <f t="shared" si="6"/>
        <v>126</v>
      </c>
      <c r="B144" s="50">
        <f t="shared" si="7"/>
        <v>44002</v>
      </c>
      <c r="C144" s="51">
        <f t="shared" si="8"/>
        <v>6599557.3899999997</v>
      </c>
      <c r="D144" s="52"/>
      <c r="E144" s="51">
        <f t="shared" si="9"/>
        <v>2508385.65</v>
      </c>
      <c r="F144" s="51">
        <f t="shared" si="10"/>
        <v>4091171.7399999998</v>
      </c>
      <c r="G144" s="51">
        <f t="shared" si="11"/>
        <v>597921385.29000008</v>
      </c>
    </row>
    <row r="145" spans="1:7" x14ac:dyDescent="0.2">
      <c r="A145" s="49">
        <f t="shared" si="6"/>
        <v>127</v>
      </c>
      <c r="B145" s="50">
        <f t="shared" si="7"/>
        <v>44032</v>
      </c>
      <c r="C145" s="51">
        <f t="shared" si="8"/>
        <v>6599557.3899999997</v>
      </c>
      <c r="D145" s="52"/>
      <c r="E145" s="51">
        <f t="shared" si="9"/>
        <v>2491339.11</v>
      </c>
      <c r="F145" s="51">
        <f t="shared" si="10"/>
        <v>4108218.28</v>
      </c>
      <c r="G145" s="51">
        <f t="shared" si="11"/>
        <v>593813167.01000011</v>
      </c>
    </row>
    <row r="146" spans="1:7" x14ac:dyDescent="0.2">
      <c r="A146" s="49">
        <f t="shared" si="6"/>
        <v>128</v>
      </c>
      <c r="B146" s="50">
        <f t="shared" si="7"/>
        <v>44063</v>
      </c>
      <c r="C146" s="51">
        <f t="shared" si="8"/>
        <v>6599557.3899999997</v>
      </c>
      <c r="D146" s="52"/>
      <c r="E146" s="51">
        <f t="shared" si="9"/>
        <v>2474221.5299999998</v>
      </c>
      <c r="F146" s="51">
        <f t="shared" si="10"/>
        <v>4125335.86</v>
      </c>
      <c r="G146" s="51">
        <f t="shared" si="11"/>
        <v>589687831.1500001</v>
      </c>
    </row>
    <row r="147" spans="1:7" x14ac:dyDescent="0.2">
      <c r="A147" s="49">
        <f t="shared" ref="A147:A210" si="12">IF(A146&gt;=$D$12,"",A146+1)</f>
        <v>129</v>
      </c>
      <c r="B147" s="50">
        <f t="shared" ref="B147:B210" si="13">IF(A147="","",DATE(YEAR(fpdate),MONTH(fpdate)+(A147-1),DAY(fpdate)))</f>
        <v>44094</v>
      </c>
      <c r="C147" s="51">
        <f t="shared" ref="C147:C210" si="14">IF(A147="","",IF(OR(A147=nper,payment&gt;ROUND((1+rate)*G146,2)),ROUND((1+rate)*G146,2),payment))</f>
        <v>6599557.3899999997</v>
      </c>
      <c r="D147" s="52"/>
      <c r="E147" s="51">
        <f t="shared" ref="E147:E210" si="15">IF(A147="","",ROUND(rate*G146,2))</f>
        <v>2457032.63</v>
      </c>
      <c r="F147" s="51">
        <f t="shared" ref="F147:F210" si="16">IF(A147="","",C147-E147+D147)</f>
        <v>4142524.76</v>
      </c>
      <c r="G147" s="51">
        <f t="shared" ref="G147:G210" si="17">IF(A147="","",G146-F147)</f>
        <v>585545306.3900001</v>
      </c>
    </row>
    <row r="148" spans="1:7" x14ac:dyDescent="0.2">
      <c r="A148" s="49">
        <f t="shared" si="12"/>
        <v>130</v>
      </c>
      <c r="B148" s="50">
        <f t="shared" si="13"/>
        <v>44124</v>
      </c>
      <c r="C148" s="51">
        <f t="shared" si="14"/>
        <v>6599557.3899999997</v>
      </c>
      <c r="D148" s="52"/>
      <c r="E148" s="51">
        <f t="shared" si="15"/>
        <v>2439772.11</v>
      </c>
      <c r="F148" s="51">
        <f t="shared" si="16"/>
        <v>4159785.28</v>
      </c>
      <c r="G148" s="51">
        <f t="shared" si="17"/>
        <v>581385521.11000013</v>
      </c>
    </row>
    <row r="149" spans="1:7" x14ac:dyDescent="0.2">
      <c r="A149" s="49">
        <f t="shared" si="12"/>
        <v>131</v>
      </c>
      <c r="B149" s="50">
        <f t="shared" si="13"/>
        <v>44155</v>
      </c>
      <c r="C149" s="51">
        <f t="shared" si="14"/>
        <v>6599557.3899999997</v>
      </c>
      <c r="D149" s="52"/>
      <c r="E149" s="51">
        <f t="shared" si="15"/>
        <v>2422439.67</v>
      </c>
      <c r="F149" s="51">
        <f t="shared" si="16"/>
        <v>4177117.7199999997</v>
      </c>
      <c r="G149" s="51">
        <f t="shared" si="17"/>
        <v>577208403.3900001</v>
      </c>
    </row>
    <row r="150" spans="1:7" x14ac:dyDescent="0.2">
      <c r="A150" s="49">
        <f t="shared" si="12"/>
        <v>132</v>
      </c>
      <c r="B150" s="50">
        <f t="shared" si="13"/>
        <v>44185</v>
      </c>
      <c r="C150" s="51">
        <f t="shared" si="14"/>
        <v>6599557.3899999997</v>
      </c>
      <c r="D150" s="52"/>
      <c r="E150" s="51">
        <f t="shared" si="15"/>
        <v>2405035.0099999998</v>
      </c>
      <c r="F150" s="51">
        <f t="shared" si="16"/>
        <v>4194522.38</v>
      </c>
      <c r="G150" s="51">
        <f t="shared" si="17"/>
        <v>573013881.01000011</v>
      </c>
    </row>
    <row r="151" spans="1:7" x14ac:dyDescent="0.2">
      <c r="A151" s="49">
        <f t="shared" si="12"/>
        <v>133</v>
      </c>
      <c r="B151" s="50">
        <f t="shared" si="13"/>
        <v>44216</v>
      </c>
      <c r="C151" s="51">
        <f t="shared" si="14"/>
        <v>6599557.3899999997</v>
      </c>
      <c r="D151" s="52"/>
      <c r="E151" s="51">
        <f t="shared" si="15"/>
        <v>2387557.84</v>
      </c>
      <c r="F151" s="51">
        <f t="shared" si="16"/>
        <v>4211999.55</v>
      </c>
      <c r="G151" s="51">
        <f t="shared" si="17"/>
        <v>568801881.46000016</v>
      </c>
    </row>
    <row r="152" spans="1:7" x14ac:dyDescent="0.2">
      <c r="A152" s="49">
        <f t="shared" si="12"/>
        <v>134</v>
      </c>
      <c r="B152" s="50">
        <f t="shared" si="13"/>
        <v>44247</v>
      </c>
      <c r="C152" s="51">
        <f t="shared" si="14"/>
        <v>6599557.3899999997</v>
      </c>
      <c r="D152" s="52"/>
      <c r="E152" s="51">
        <f t="shared" si="15"/>
        <v>2370007.84</v>
      </c>
      <c r="F152" s="51">
        <f t="shared" si="16"/>
        <v>4229549.55</v>
      </c>
      <c r="G152" s="51">
        <f t="shared" si="17"/>
        <v>564572331.91000021</v>
      </c>
    </row>
    <row r="153" spans="1:7" x14ac:dyDescent="0.2">
      <c r="A153" s="49">
        <f t="shared" si="12"/>
        <v>135</v>
      </c>
      <c r="B153" s="50">
        <f t="shared" si="13"/>
        <v>44275</v>
      </c>
      <c r="C153" s="51">
        <f t="shared" si="14"/>
        <v>6599557.3899999997</v>
      </c>
      <c r="D153" s="52"/>
      <c r="E153" s="51">
        <f t="shared" si="15"/>
        <v>2352384.7200000002</v>
      </c>
      <c r="F153" s="51">
        <f t="shared" si="16"/>
        <v>4247172.67</v>
      </c>
      <c r="G153" s="51">
        <f t="shared" si="17"/>
        <v>560325159.24000025</v>
      </c>
    </row>
    <row r="154" spans="1:7" x14ac:dyDescent="0.2">
      <c r="A154" s="49">
        <f t="shared" si="12"/>
        <v>136</v>
      </c>
      <c r="B154" s="50">
        <f t="shared" si="13"/>
        <v>44306</v>
      </c>
      <c r="C154" s="51">
        <f t="shared" si="14"/>
        <v>6599557.3899999997</v>
      </c>
      <c r="D154" s="52"/>
      <c r="E154" s="51">
        <f t="shared" si="15"/>
        <v>2334688.16</v>
      </c>
      <c r="F154" s="51">
        <f t="shared" si="16"/>
        <v>4264869.2299999995</v>
      </c>
      <c r="G154" s="51">
        <f t="shared" si="17"/>
        <v>556060290.01000023</v>
      </c>
    </row>
    <row r="155" spans="1:7" x14ac:dyDescent="0.2">
      <c r="A155" s="49">
        <f t="shared" si="12"/>
        <v>137</v>
      </c>
      <c r="B155" s="50">
        <f t="shared" si="13"/>
        <v>44336</v>
      </c>
      <c r="C155" s="51">
        <f t="shared" si="14"/>
        <v>6599557.3899999997</v>
      </c>
      <c r="D155" s="52"/>
      <c r="E155" s="51">
        <f t="shared" si="15"/>
        <v>2316917.88</v>
      </c>
      <c r="F155" s="51">
        <f t="shared" si="16"/>
        <v>4282639.51</v>
      </c>
      <c r="G155" s="51">
        <f t="shared" si="17"/>
        <v>551777650.50000024</v>
      </c>
    </row>
    <row r="156" spans="1:7" x14ac:dyDescent="0.2">
      <c r="A156" s="49">
        <f t="shared" si="12"/>
        <v>138</v>
      </c>
      <c r="B156" s="50">
        <f t="shared" si="13"/>
        <v>44367</v>
      </c>
      <c r="C156" s="51">
        <f t="shared" si="14"/>
        <v>6599557.3899999997</v>
      </c>
      <c r="D156" s="52"/>
      <c r="E156" s="51">
        <f t="shared" si="15"/>
        <v>2299073.54</v>
      </c>
      <c r="F156" s="51">
        <f t="shared" si="16"/>
        <v>4300483.8499999996</v>
      </c>
      <c r="G156" s="51">
        <f t="shared" si="17"/>
        <v>547477166.65000021</v>
      </c>
    </row>
    <row r="157" spans="1:7" x14ac:dyDescent="0.2">
      <c r="A157" s="49">
        <f t="shared" si="12"/>
        <v>139</v>
      </c>
      <c r="B157" s="50">
        <f t="shared" si="13"/>
        <v>44397</v>
      </c>
      <c r="C157" s="51">
        <f t="shared" si="14"/>
        <v>6599557.3899999997</v>
      </c>
      <c r="D157" s="52"/>
      <c r="E157" s="51">
        <f t="shared" si="15"/>
        <v>2281154.86</v>
      </c>
      <c r="F157" s="51">
        <f t="shared" si="16"/>
        <v>4318402.5299999993</v>
      </c>
      <c r="G157" s="51">
        <f t="shared" si="17"/>
        <v>543158764.12000024</v>
      </c>
    </row>
    <row r="158" spans="1:7" x14ac:dyDescent="0.2">
      <c r="A158" s="49">
        <f t="shared" si="12"/>
        <v>140</v>
      </c>
      <c r="B158" s="50">
        <f t="shared" si="13"/>
        <v>44428</v>
      </c>
      <c r="C158" s="51">
        <f t="shared" si="14"/>
        <v>6599557.3899999997</v>
      </c>
      <c r="D158" s="52"/>
      <c r="E158" s="51">
        <f t="shared" si="15"/>
        <v>2263161.52</v>
      </c>
      <c r="F158" s="51">
        <f t="shared" si="16"/>
        <v>4336395.8699999992</v>
      </c>
      <c r="G158" s="51">
        <f t="shared" si="17"/>
        <v>538822368.25000024</v>
      </c>
    </row>
    <row r="159" spans="1:7" x14ac:dyDescent="0.2">
      <c r="A159" s="49">
        <f t="shared" si="12"/>
        <v>141</v>
      </c>
      <c r="B159" s="50">
        <f t="shared" si="13"/>
        <v>44459</v>
      </c>
      <c r="C159" s="51">
        <f t="shared" si="14"/>
        <v>6599557.3899999997</v>
      </c>
      <c r="D159" s="52"/>
      <c r="E159" s="51">
        <f t="shared" si="15"/>
        <v>2245093.2000000002</v>
      </c>
      <c r="F159" s="51">
        <f t="shared" si="16"/>
        <v>4354464.1899999995</v>
      </c>
      <c r="G159" s="51">
        <f t="shared" si="17"/>
        <v>534467904.06000024</v>
      </c>
    </row>
    <row r="160" spans="1:7" x14ac:dyDescent="0.2">
      <c r="A160" s="49">
        <f t="shared" si="12"/>
        <v>142</v>
      </c>
      <c r="B160" s="50">
        <f t="shared" si="13"/>
        <v>44489</v>
      </c>
      <c r="C160" s="51">
        <f t="shared" si="14"/>
        <v>6599557.3899999997</v>
      </c>
      <c r="D160" s="52"/>
      <c r="E160" s="51">
        <f t="shared" si="15"/>
        <v>2226949.6</v>
      </c>
      <c r="F160" s="51">
        <f t="shared" si="16"/>
        <v>4372607.7899999991</v>
      </c>
      <c r="G160" s="51">
        <f t="shared" si="17"/>
        <v>530095296.27000022</v>
      </c>
    </row>
    <row r="161" spans="1:7" x14ac:dyDescent="0.2">
      <c r="A161" s="49">
        <f t="shared" si="12"/>
        <v>143</v>
      </c>
      <c r="B161" s="50">
        <f t="shared" si="13"/>
        <v>44520</v>
      </c>
      <c r="C161" s="51">
        <f t="shared" si="14"/>
        <v>6599557.3899999997</v>
      </c>
      <c r="D161" s="52"/>
      <c r="E161" s="51">
        <f t="shared" si="15"/>
        <v>2208730.4</v>
      </c>
      <c r="F161" s="51">
        <f t="shared" si="16"/>
        <v>4390826.99</v>
      </c>
      <c r="G161" s="51">
        <f t="shared" si="17"/>
        <v>525704469.28000021</v>
      </c>
    </row>
    <row r="162" spans="1:7" x14ac:dyDescent="0.2">
      <c r="A162" s="49">
        <f t="shared" si="12"/>
        <v>144</v>
      </c>
      <c r="B162" s="50">
        <f t="shared" si="13"/>
        <v>44550</v>
      </c>
      <c r="C162" s="51">
        <f t="shared" si="14"/>
        <v>6599557.3899999997</v>
      </c>
      <c r="D162" s="52"/>
      <c r="E162" s="51">
        <f t="shared" si="15"/>
        <v>2190435.29</v>
      </c>
      <c r="F162" s="51">
        <f t="shared" si="16"/>
        <v>4409122.0999999996</v>
      </c>
      <c r="G162" s="51">
        <f t="shared" si="17"/>
        <v>521295347.18000019</v>
      </c>
    </row>
    <row r="163" spans="1:7" x14ac:dyDescent="0.2">
      <c r="A163" s="49">
        <f t="shared" si="12"/>
        <v>145</v>
      </c>
      <c r="B163" s="50">
        <f t="shared" si="13"/>
        <v>44581</v>
      </c>
      <c r="C163" s="51">
        <f t="shared" si="14"/>
        <v>6599557.3899999997</v>
      </c>
      <c r="D163" s="52"/>
      <c r="E163" s="51">
        <f t="shared" si="15"/>
        <v>2172063.9500000002</v>
      </c>
      <c r="F163" s="51">
        <f t="shared" si="16"/>
        <v>4427493.4399999995</v>
      </c>
      <c r="G163" s="51">
        <f t="shared" si="17"/>
        <v>516867853.74000019</v>
      </c>
    </row>
    <row r="164" spans="1:7" x14ac:dyDescent="0.2">
      <c r="A164" s="49">
        <f t="shared" si="12"/>
        <v>146</v>
      </c>
      <c r="B164" s="50">
        <f t="shared" si="13"/>
        <v>44612</v>
      </c>
      <c r="C164" s="51">
        <f t="shared" si="14"/>
        <v>6599557.3899999997</v>
      </c>
      <c r="D164" s="52"/>
      <c r="E164" s="51">
        <f t="shared" si="15"/>
        <v>2153616.06</v>
      </c>
      <c r="F164" s="51">
        <f t="shared" si="16"/>
        <v>4445941.33</v>
      </c>
      <c r="G164" s="51">
        <f t="shared" si="17"/>
        <v>512421912.41000021</v>
      </c>
    </row>
    <row r="165" spans="1:7" x14ac:dyDescent="0.2">
      <c r="A165" s="49">
        <f t="shared" si="12"/>
        <v>147</v>
      </c>
      <c r="B165" s="50">
        <f t="shared" si="13"/>
        <v>44640</v>
      </c>
      <c r="C165" s="51">
        <f t="shared" si="14"/>
        <v>6599557.3899999997</v>
      </c>
      <c r="D165" s="52"/>
      <c r="E165" s="51">
        <f t="shared" si="15"/>
        <v>2135091.2999999998</v>
      </c>
      <c r="F165" s="51">
        <f t="shared" si="16"/>
        <v>4464466.09</v>
      </c>
      <c r="G165" s="51">
        <f t="shared" si="17"/>
        <v>507957446.32000023</v>
      </c>
    </row>
    <row r="166" spans="1:7" x14ac:dyDescent="0.2">
      <c r="A166" s="49">
        <f t="shared" si="12"/>
        <v>148</v>
      </c>
      <c r="B166" s="50">
        <f t="shared" si="13"/>
        <v>44671</v>
      </c>
      <c r="C166" s="51">
        <f t="shared" si="14"/>
        <v>6599557.3899999997</v>
      </c>
      <c r="D166" s="52"/>
      <c r="E166" s="51">
        <f t="shared" si="15"/>
        <v>2116489.36</v>
      </c>
      <c r="F166" s="51">
        <f t="shared" si="16"/>
        <v>4483068.0299999993</v>
      </c>
      <c r="G166" s="51">
        <f t="shared" si="17"/>
        <v>503474378.29000026</v>
      </c>
    </row>
    <row r="167" spans="1:7" x14ac:dyDescent="0.2">
      <c r="A167" s="49">
        <f t="shared" si="12"/>
        <v>149</v>
      </c>
      <c r="B167" s="50">
        <f t="shared" si="13"/>
        <v>44701</v>
      </c>
      <c r="C167" s="51">
        <f t="shared" si="14"/>
        <v>6599557.3899999997</v>
      </c>
      <c r="D167" s="52"/>
      <c r="E167" s="51">
        <f t="shared" si="15"/>
        <v>2097809.91</v>
      </c>
      <c r="F167" s="51">
        <f t="shared" si="16"/>
        <v>4501747.4799999995</v>
      </c>
      <c r="G167" s="51">
        <f t="shared" si="17"/>
        <v>498972630.81000024</v>
      </c>
    </row>
    <row r="168" spans="1:7" x14ac:dyDescent="0.2">
      <c r="A168" s="49">
        <f t="shared" si="12"/>
        <v>150</v>
      </c>
      <c r="B168" s="50">
        <f t="shared" si="13"/>
        <v>44732</v>
      </c>
      <c r="C168" s="51">
        <f t="shared" si="14"/>
        <v>6599557.3899999997</v>
      </c>
      <c r="D168" s="52"/>
      <c r="E168" s="51">
        <f t="shared" si="15"/>
        <v>2079052.63</v>
      </c>
      <c r="F168" s="51">
        <f t="shared" si="16"/>
        <v>4520504.76</v>
      </c>
      <c r="G168" s="51">
        <f t="shared" si="17"/>
        <v>494452126.05000025</v>
      </c>
    </row>
    <row r="169" spans="1:7" x14ac:dyDescent="0.2">
      <c r="A169" s="49">
        <f t="shared" si="12"/>
        <v>151</v>
      </c>
      <c r="B169" s="50">
        <f t="shared" si="13"/>
        <v>44762</v>
      </c>
      <c r="C169" s="51">
        <f t="shared" si="14"/>
        <v>6599557.3899999997</v>
      </c>
      <c r="D169" s="52"/>
      <c r="E169" s="51">
        <f t="shared" si="15"/>
        <v>2060217.19</v>
      </c>
      <c r="F169" s="51">
        <f t="shared" si="16"/>
        <v>4539340.1999999993</v>
      </c>
      <c r="G169" s="51">
        <f t="shared" si="17"/>
        <v>489912785.85000026</v>
      </c>
    </row>
    <row r="170" spans="1:7" x14ac:dyDescent="0.2">
      <c r="A170" s="49">
        <f t="shared" si="12"/>
        <v>152</v>
      </c>
      <c r="B170" s="50">
        <f t="shared" si="13"/>
        <v>44793</v>
      </c>
      <c r="C170" s="51">
        <f t="shared" si="14"/>
        <v>6599557.3899999997</v>
      </c>
      <c r="D170" s="52"/>
      <c r="E170" s="51">
        <f t="shared" si="15"/>
        <v>2041303.27</v>
      </c>
      <c r="F170" s="51">
        <f t="shared" si="16"/>
        <v>4558254.1199999992</v>
      </c>
      <c r="G170" s="51">
        <f t="shared" si="17"/>
        <v>485354531.73000026</v>
      </c>
    </row>
    <row r="171" spans="1:7" x14ac:dyDescent="0.2">
      <c r="A171" s="49">
        <f t="shared" si="12"/>
        <v>153</v>
      </c>
      <c r="B171" s="50">
        <f t="shared" si="13"/>
        <v>44824</v>
      </c>
      <c r="C171" s="51">
        <f t="shared" si="14"/>
        <v>6599557.3899999997</v>
      </c>
      <c r="D171" s="52"/>
      <c r="E171" s="51">
        <f t="shared" si="15"/>
        <v>2022310.55</v>
      </c>
      <c r="F171" s="51">
        <f t="shared" si="16"/>
        <v>4577246.84</v>
      </c>
      <c r="G171" s="51">
        <f t="shared" si="17"/>
        <v>480777284.89000028</v>
      </c>
    </row>
    <row r="172" spans="1:7" x14ac:dyDescent="0.2">
      <c r="A172" s="49">
        <f t="shared" si="12"/>
        <v>154</v>
      </c>
      <c r="B172" s="50">
        <f t="shared" si="13"/>
        <v>44854</v>
      </c>
      <c r="C172" s="51">
        <f t="shared" si="14"/>
        <v>6599557.3899999997</v>
      </c>
      <c r="D172" s="52"/>
      <c r="E172" s="51">
        <f t="shared" si="15"/>
        <v>2003238.69</v>
      </c>
      <c r="F172" s="51">
        <f t="shared" si="16"/>
        <v>4596318.6999999993</v>
      </c>
      <c r="G172" s="51">
        <f t="shared" si="17"/>
        <v>476180966.1900003</v>
      </c>
    </row>
    <row r="173" spans="1:7" x14ac:dyDescent="0.2">
      <c r="A173" s="49">
        <f t="shared" si="12"/>
        <v>155</v>
      </c>
      <c r="B173" s="50">
        <f t="shared" si="13"/>
        <v>44885</v>
      </c>
      <c r="C173" s="51">
        <f t="shared" si="14"/>
        <v>6599557.3899999997</v>
      </c>
      <c r="D173" s="52"/>
      <c r="E173" s="51">
        <f t="shared" si="15"/>
        <v>1984087.36</v>
      </c>
      <c r="F173" s="51">
        <f t="shared" si="16"/>
        <v>4615470.0299999993</v>
      </c>
      <c r="G173" s="51">
        <f t="shared" si="17"/>
        <v>471565496.16000032</v>
      </c>
    </row>
    <row r="174" spans="1:7" x14ac:dyDescent="0.2">
      <c r="A174" s="49">
        <f t="shared" si="12"/>
        <v>156</v>
      </c>
      <c r="B174" s="50">
        <f t="shared" si="13"/>
        <v>44915</v>
      </c>
      <c r="C174" s="51">
        <f t="shared" si="14"/>
        <v>6599557.3899999997</v>
      </c>
      <c r="D174" s="52"/>
      <c r="E174" s="51">
        <f t="shared" si="15"/>
        <v>1964856.23</v>
      </c>
      <c r="F174" s="51">
        <f t="shared" si="16"/>
        <v>4634701.16</v>
      </c>
      <c r="G174" s="51">
        <f t="shared" si="17"/>
        <v>466930795.0000003</v>
      </c>
    </row>
    <row r="175" spans="1:7" x14ac:dyDescent="0.2">
      <c r="A175" s="49">
        <f t="shared" si="12"/>
        <v>157</v>
      </c>
      <c r="B175" s="50">
        <f t="shared" si="13"/>
        <v>44946</v>
      </c>
      <c r="C175" s="51">
        <f t="shared" si="14"/>
        <v>6599557.3899999997</v>
      </c>
      <c r="D175" s="52"/>
      <c r="E175" s="51">
        <f t="shared" si="15"/>
        <v>1945544.98</v>
      </c>
      <c r="F175" s="51">
        <f t="shared" si="16"/>
        <v>4654012.41</v>
      </c>
      <c r="G175" s="51">
        <f t="shared" si="17"/>
        <v>462276782.59000027</v>
      </c>
    </row>
    <row r="176" spans="1:7" x14ac:dyDescent="0.2">
      <c r="A176" s="49">
        <f t="shared" si="12"/>
        <v>158</v>
      </c>
      <c r="B176" s="50">
        <f t="shared" si="13"/>
        <v>44977</v>
      </c>
      <c r="C176" s="51">
        <f t="shared" si="14"/>
        <v>6599557.3899999997</v>
      </c>
      <c r="D176" s="52"/>
      <c r="E176" s="51">
        <f t="shared" si="15"/>
        <v>1926153.26</v>
      </c>
      <c r="F176" s="51">
        <f t="shared" si="16"/>
        <v>4673404.13</v>
      </c>
      <c r="G176" s="51">
        <f t="shared" si="17"/>
        <v>457603378.46000028</v>
      </c>
    </row>
    <row r="177" spans="1:7" x14ac:dyDescent="0.2">
      <c r="A177" s="49">
        <f t="shared" si="12"/>
        <v>159</v>
      </c>
      <c r="B177" s="50">
        <f t="shared" si="13"/>
        <v>45005</v>
      </c>
      <c r="C177" s="51">
        <f t="shared" si="14"/>
        <v>6599557.3899999997</v>
      </c>
      <c r="D177" s="52"/>
      <c r="E177" s="51">
        <f t="shared" si="15"/>
        <v>1906680.74</v>
      </c>
      <c r="F177" s="51">
        <f t="shared" si="16"/>
        <v>4692876.6499999994</v>
      </c>
      <c r="G177" s="51">
        <f t="shared" si="17"/>
        <v>452910501.8100003</v>
      </c>
    </row>
    <row r="178" spans="1:7" x14ac:dyDescent="0.2">
      <c r="A178" s="49">
        <f t="shared" si="12"/>
        <v>160</v>
      </c>
      <c r="B178" s="50">
        <f t="shared" si="13"/>
        <v>45036</v>
      </c>
      <c r="C178" s="51">
        <f t="shared" si="14"/>
        <v>6599557.3899999997</v>
      </c>
      <c r="D178" s="52"/>
      <c r="E178" s="51">
        <f t="shared" si="15"/>
        <v>1887127.09</v>
      </c>
      <c r="F178" s="51">
        <f t="shared" si="16"/>
        <v>4712430.3</v>
      </c>
      <c r="G178" s="51">
        <f t="shared" si="17"/>
        <v>448198071.51000029</v>
      </c>
    </row>
    <row r="179" spans="1:7" x14ac:dyDescent="0.2">
      <c r="A179" s="49">
        <f t="shared" si="12"/>
        <v>161</v>
      </c>
      <c r="B179" s="50">
        <f t="shared" si="13"/>
        <v>45066</v>
      </c>
      <c r="C179" s="51">
        <f t="shared" si="14"/>
        <v>6599557.3899999997</v>
      </c>
      <c r="D179" s="52"/>
      <c r="E179" s="51">
        <f t="shared" si="15"/>
        <v>1867491.96</v>
      </c>
      <c r="F179" s="51">
        <f t="shared" si="16"/>
        <v>4732065.43</v>
      </c>
      <c r="G179" s="51">
        <f t="shared" si="17"/>
        <v>443466006.08000028</v>
      </c>
    </row>
    <row r="180" spans="1:7" x14ac:dyDescent="0.2">
      <c r="A180" s="49">
        <f t="shared" si="12"/>
        <v>162</v>
      </c>
      <c r="B180" s="50">
        <f t="shared" si="13"/>
        <v>45097</v>
      </c>
      <c r="C180" s="51">
        <f t="shared" si="14"/>
        <v>6599557.3899999997</v>
      </c>
      <c r="D180" s="52"/>
      <c r="E180" s="51">
        <f t="shared" si="15"/>
        <v>1847775.03</v>
      </c>
      <c r="F180" s="51">
        <f t="shared" si="16"/>
        <v>4751782.3599999994</v>
      </c>
      <c r="G180" s="51">
        <f t="shared" si="17"/>
        <v>438714223.72000027</v>
      </c>
    </row>
    <row r="181" spans="1:7" x14ac:dyDescent="0.2">
      <c r="A181" s="49">
        <f t="shared" si="12"/>
        <v>163</v>
      </c>
      <c r="B181" s="50">
        <f t="shared" si="13"/>
        <v>45127</v>
      </c>
      <c r="C181" s="51">
        <f t="shared" si="14"/>
        <v>6599557.3899999997</v>
      </c>
      <c r="D181" s="52"/>
      <c r="E181" s="51">
        <f t="shared" si="15"/>
        <v>1827975.93</v>
      </c>
      <c r="F181" s="51">
        <f t="shared" si="16"/>
        <v>4771581.46</v>
      </c>
      <c r="G181" s="51">
        <f t="shared" si="17"/>
        <v>433942642.26000029</v>
      </c>
    </row>
    <row r="182" spans="1:7" x14ac:dyDescent="0.2">
      <c r="A182" s="49">
        <f t="shared" si="12"/>
        <v>164</v>
      </c>
      <c r="B182" s="50">
        <f t="shared" si="13"/>
        <v>45158</v>
      </c>
      <c r="C182" s="51">
        <f t="shared" si="14"/>
        <v>6599557.3899999997</v>
      </c>
      <c r="D182" s="52"/>
      <c r="E182" s="51">
        <f t="shared" si="15"/>
        <v>1808094.34</v>
      </c>
      <c r="F182" s="51">
        <f t="shared" si="16"/>
        <v>4791463.05</v>
      </c>
      <c r="G182" s="51">
        <f t="shared" si="17"/>
        <v>429151179.21000028</v>
      </c>
    </row>
    <row r="183" spans="1:7" x14ac:dyDescent="0.2">
      <c r="A183" s="49">
        <f t="shared" si="12"/>
        <v>165</v>
      </c>
      <c r="B183" s="50">
        <f t="shared" si="13"/>
        <v>45189</v>
      </c>
      <c r="C183" s="51">
        <f t="shared" si="14"/>
        <v>6599557.3899999997</v>
      </c>
      <c r="D183" s="52"/>
      <c r="E183" s="51">
        <f t="shared" si="15"/>
        <v>1788129.91</v>
      </c>
      <c r="F183" s="51">
        <f t="shared" si="16"/>
        <v>4811427.4799999995</v>
      </c>
      <c r="G183" s="51">
        <f t="shared" si="17"/>
        <v>424339751.73000026</v>
      </c>
    </row>
    <row r="184" spans="1:7" x14ac:dyDescent="0.2">
      <c r="A184" s="49">
        <f t="shared" si="12"/>
        <v>166</v>
      </c>
      <c r="B184" s="50">
        <f t="shared" si="13"/>
        <v>45219</v>
      </c>
      <c r="C184" s="51">
        <f t="shared" si="14"/>
        <v>6599557.3899999997</v>
      </c>
      <c r="D184" s="52"/>
      <c r="E184" s="51">
        <f t="shared" si="15"/>
        <v>1768082.3</v>
      </c>
      <c r="F184" s="51">
        <f t="shared" si="16"/>
        <v>4831475.09</v>
      </c>
      <c r="G184" s="51">
        <f t="shared" si="17"/>
        <v>419508276.64000028</v>
      </c>
    </row>
    <row r="185" spans="1:7" x14ac:dyDescent="0.2">
      <c r="A185" s="49">
        <f t="shared" si="12"/>
        <v>167</v>
      </c>
      <c r="B185" s="50">
        <f t="shared" si="13"/>
        <v>45250</v>
      </c>
      <c r="C185" s="51">
        <f t="shared" si="14"/>
        <v>6599557.3899999997</v>
      </c>
      <c r="D185" s="52"/>
      <c r="E185" s="51">
        <f t="shared" si="15"/>
        <v>1747951.15</v>
      </c>
      <c r="F185" s="51">
        <f t="shared" si="16"/>
        <v>4851606.24</v>
      </c>
      <c r="G185" s="51">
        <f t="shared" si="17"/>
        <v>414656670.40000027</v>
      </c>
    </row>
    <row r="186" spans="1:7" x14ac:dyDescent="0.2">
      <c r="A186" s="49">
        <f t="shared" si="12"/>
        <v>168</v>
      </c>
      <c r="B186" s="50">
        <f t="shared" si="13"/>
        <v>45280</v>
      </c>
      <c r="C186" s="51">
        <f t="shared" si="14"/>
        <v>6599557.3899999997</v>
      </c>
      <c r="D186" s="52"/>
      <c r="E186" s="51">
        <f t="shared" si="15"/>
        <v>1727736.13</v>
      </c>
      <c r="F186" s="51">
        <f t="shared" si="16"/>
        <v>4871821.26</v>
      </c>
      <c r="G186" s="51">
        <f t="shared" si="17"/>
        <v>409784849.14000028</v>
      </c>
    </row>
    <row r="187" spans="1:7" x14ac:dyDescent="0.2">
      <c r="A187" s="49">
        <f t="shared" si="12"/>
        <v>169</v>
      </c>
      <c r="B187" s="50">
        <f t="shared" si="13"/>
        <v>45311</v>
      </c>
      <c r="C187" s="51">
        <f t="shared" si="14"/>
        <v>6599557.3899999997</v>
      </c>
      <c r="D187" s="52"/>
      <c r="E187" s="51">
        <f t="shared" si="15"/>
        <v>1707436.87</v>
      </c>
      <c r="F187" s="51">
        <f t="shared" si="16"/>
        <v>4892120.5199999996</v>
      </c>
      <c r="G187" s="51">
        <f t="shared" si="17"/>
        <v>404892728.6200003</v>
      </c>
    </row>
    <row r="188" spans="1:7" x14ac:dyDescent="0.2">
      <c r="A188" s="49">
        <f t="shared" si="12"/>
        <v>170</v>
      </c>
      <c r="B188" s="50">
        <f t="shared" si="13"/>
        <v>45342</v>
      </c>
      <c r="C188" s="51">
        <f t="shared" si="14"/>
        <v>6599557.3899999997</v>
      </c>
      <c r="D188" s="52"/>
      <c r="E188" s="51">
        <f t="shared" si="15"/>
        <v>1687053.04</v>
      </c>
      <c r="F188" s="51">
        <f t="shared" si="16"/>
        <v>4912504.3499999996</v>
      </c>
      <c r="G188" s="51">
        <f t="shared" si="17"/>
        <v>399980224.27000028</v>
      </c>
    </row>
    <row r="189" spans="1:7" x14ac:dyDescent="0.2">
      <c r="A189" s="49">
        <f t="shared" si="12"/>
        <v>171</v>
      </c>
      <c r="B189" s="50">
        <f t="shared" si="13"/>
        <v>45371</v>
      </c>
      <c r="C189" s="51">
        <f t="shared" si="14"/>
        <v>6599557.3899999997</v>
      </c>
      <c r="D189" s="52"/>
      <c r="E189" s="51">
        <f t="shared" si="15"/>
        <v>1666584.27</v>
      </c>
      <c r="F189" s="51">
        <f t="shared" si="16"/>
        <v>4932973.1199999992</v>
      </c>
      <c r="G189" s="51">
        <f t="shared" si="17"/>
        <v>395047251.15000027</v>
      </c>
    </row>
    <row r="190" spans="1:7" x14ac:dyDescent="0.2">
      <c r="A190" s="49">
        <f t="shared" si="12"/>
        <v>172</v>
      </c>
      <c r="B190" s="50">
        <f t="shared" si="13"/>
        <v>45402</v>
      </c>
      <c r="C190" s="51">
        <f t="shared" si="14"/>
        <v>6599557.3899999997</v>
      </c>
      <c r="D190" s="52"/>
      <c r="E190" s="51">
        <f t="shared" si="15"/>
        <v>1646030.21</v>
      </c>
      <c r="F190" s="51">
        <f t="shared" si="16"/>
        <v>4953527.18</v>
      </c>
      <c r="G190" s="51">
        <f t="shared" si="17"/>
        <v>390093723.97000027</v>
      </c>
    </row>
    <row r="191" spans="1:7" x14ac:dyDescent="0.2">
      <c r="A191" s="49">
        <f t="shared" si="12"/>
        <v>173</v>
      </c>
      <c r="B191" s="50">
        <f t="shared" si="13"/>
        <v>45432</v>
      </c>
      <c r="C191" s="51">
        <f t="shared" si="14"/>
        <v>6599557.3899999997</v>
      </c>
      <c r="D191" s="52"/>
      <c r="E191" s="51">
        <f t="shared" si="15"/>
        <v>1625390.52</v>
      </c>
      <c r="F191" s="51">
        <f t="shared" si="16"/>
        <v>4974166.8699999992</v>
      </c>
      <c r="G191" s="51">
        <f t="shared" si="17"/>
        <v>385119557.10000026</v>
      </c>
    </row>
    <row r="192" spans="1:7" x14ac:dyDescent="0.2">
      <c r="A192" s="49">
        <f t="shared" si="12"/>
        <v>174</v>
      </c>
      <c r="B192" s="50">
        <f t="shared" si="13"/>
        <v>45463</v>
      </c>
      <c r="C192" s="51">
        <f t="shared" si="14"/>
        <v>6599557.3899999997</v>
      </c>
      <c r="D192" s="52"/>
      <c r="E192" s="51">
        <f t="shared" si="15"/>
        <v>1604664.82</v>
      </c>
      <c r="F192" s="51">
        <f t="shared" si="16"/>
        <v>4994892.5699999994</v>
      </c>
      <c r="G192" s="51">
        <f t="shared" si="17"/>
        <v>380124664.53000027</v>
      </c>
    </row>
    <row r="193" spans="1:7" x14ac:dyDescent="0.2">
      <c r="A193" s="49">
        <f t="shared" si="12"/>
        <v>175</v>
      </c>
      <c r="B193" s="50">
        <f t="shared" si="13"/>
        <v>45493</v>
      </c>
      <c r="C193" s="51">
        <f t="shared" si="14"/>
        <v>6599557.3899999997</v>
      </c>
      <c r="D193" s="52"/>
      <c r="E193" s="51">
        <f t="shared" si="15"/>
        <v>1583852.77</v>
      </c>
      <c r="F193" s="51">
        <f t="shared" si="16"/>
        <v>5015704.6199999992</v>
      </c>
      <c r="G193" s="51">
        <f t="shared" si="17"/>
        <v>375108959.91000026</v>
      </c>
    </row>
    <row r="194" spans="1:7" x14ac:dyDescent="0.2">
      <c r="A194" s="49">
        <f t="shared" si="12"/>
        <v>176</v>
      </c>
      <c r="B194" s="50">
        <f t="shared" si="13"/>
        <v>45524</v>
      </c>
      <c r="C194" s="51">
        <f t="shared" si="14"/>
        <v>6599557.3899999997</v>
      </c>
      <c r="D194" s="52"/>
      <c r="E194" s="51">
        <f t="shared" si="15"/>
        <v>1562954</v>
      </c>
      <c r="F194" s="51">
        <f t="shared" si="16"/>
        <v>5036603.3899999997</v>
      </c>
      <c r="G194" s="51">
        <f t="shared" si="17"/>
        <v>370072356.52000028</v>
      </c>
    </row>
    <row r="195" spans="1:7" x14ac:dyDescent="0.2">
      <c r="A195" s="49">
        <f t="shared" si="12"/>
        <v>177</v>
      </c>
      <c r="B195" s="50">
        <f t="shared" si="13"/>
        <v>45555</v>
      </c>
      <c r="C195" s="51">
        <f t="shared" si="14"/>
        <v>6599557.3899999997</v>
      </c>
      <c r="D195" s="52"/>
      <c r="E195" s="51">
        <f t="shared" si="15"/>
        <v>1541968.15</v>
      </c>
      <c r="F195" s="51">
        <f t="shared" si="16"/>
        <v>5057589.24</v>
      </c>
      <c r="G195" s="51">
        <f t="shared" si="17"/>
        <v>365014767.28000027</v>
      </c>
    </row>
    <row r="196" spans="1:7" x14ac:dyDescent="0.2">
      <c r="A196" s="49">
        <f t="shared" si="12"/>
        <v>178</v>
      </c>
      <c r="B196" s="50">
        <f t="shared" si="13"/>
        <v>45585</v>
      </c>
      <c r="C196" s="51">
        <f t="shared" si="14"/>
        <v>6599557.3899999997</v>
      </c>
      <c r="D196" s="52"/>
      <c r="E196" s="51">
        <f t="shared" si="15"/>
        <v>1520894.86</v>
      </c>
      <c r="F196" s="51">
        <f t="shared" si="16"/>
        <v>5078662.5299999993</v>
      </c>
      <c r="G196" s="51">
        <f t="shared" si="17"/>
        <v>359936104.7500003</v>
      </c>
    </row>
    <row r="197" spans="1:7" x14ac:dyDescent="0.2">
      <c r="A197" s="49">
        <f t="shared" si="12"/>
        <v>179</v>
      </c>
      <c r="B197" s="50">
        <f t="shared" si="13"/>
        <v>45616</v>
      </c>
      <c r="C197" s="51">
        <f t="shared" si="14"/>
        <v>6599557.3899999997</v>
      </c>
      <c r="D197" s="52"/>
      <c r="E197" s="51">
        <f t="shared" si="15"/>
        <v>1499733.77</v>
      </c>
      <c r="F197" s="51">
        <f t="shared" si="16"/>
        <v>5099823.6199999992</v>
      </c>
      <c r="G197" s="51">
        <f t="shared" si="17"/>
        <v>354836281.13000029</v>
      </c>
    </row>
    <row r="198" spans="1:7" x14ac:dyDescent="0.2">
      <c r="A198" s="49">
        <f t="shared" si="12"/>
        <v>180</v>
      </c>
      <c r="B198" s="50">
        <f t="shared" si="13"/>
        <v>45646</v>
      </c>
      <c r="C198" s="51">
        <f t="shared" si="14"/>
        <v>6599557.3899999997</v>
      </c>
      <c r="D198" s="52"/>
      <c r="E198" s="51">
        <f t="shared" si="15"/>
        <v>1478484.5</v>
      </c>
      <c r="F198" s="51">
        <f t="shared" si="16"/>
        <v>5121072.8899999997</v>
      </c>
      <c r="G198" s="51">
        <f t="shared" si="17"/>
        <v>349715208.24000031</v>
      </c>
    </row>
    <row r="199" spans="1:7" x14ac:dyDescent="0.2">
      <c r="A199" s="49">
        <f t="shared" si="12"/>
        <v>181</v>
      </c>
      <c r="B199" s="50">
        <f t="shared" si="13"/>
        <v>45677</v>
      </c>
      <c r="C199" s="51">
        <f t="shared" si="14"/>
        <v>6599557.3899999997</v>
      </c>
      <c r="D199" s="52"/>
      <c r="E199" s="51">
        <f t="shared" si="15"/>
        <v>1457146.7</v>
      </c>
      <c r="F199" s="51">
        <f t="shared" si="16"/>
        <v>5142410.6899999995</v>
      </c>
      <c r="G199" s="51">
        <f t="shared" si="17"/>
        <v>344572797.55000031</v>
      </c>
    </row>
    <row r="200" spans="1:7" x14ac:dyDescent="0.2">
      <c r="A200" s="49">
        <f t="shared" si="12"/>
        <v>182</v>
      </c>
      <c r="B200" s="50">
        <f t="shared" si="13"/>
        <v>45708</v>
      </c>
      <c r="C200" s="51">
        <f t="shared" si="14"/>
        <v>6599557.3899999997</v>
      </c>
      <c r="D200" s="52"/>
      <c r="E200" s="51">
        <f t="shared" si="15"/>
        <v>1435719.99</v>
      </c>
      <c r="F200" s="51">
        <f t="shared" si="16"/>
        <v>5163837.3999999994</v>
      </c>
      <c r="G200" s="51">
        <f t="shared" si="17"/>
        <v>339408960.15000033</v>
      </c>
    </row>
    <row r="201" spans="1:7" x14ac:dyDescent="0.2">
      <c r="A201" s="49">
        <f t="shared" si="12"/>
        <v>183</v>
      </c>
      <c r="B201" s="50">
        <f t="shared" si="13"/>
        <v>45736</v>
      </c>
      <c r="C201" s="51">
        <f t="shared" si="14"/>
        <v>6599557.3899999997</v>
      </c>
      <c r="D201" s="52"/>
      <c r="E201" s="51">
        <f t="shared" si="15"/>
        <v>1414204</v>
      </c>
      <c r="F201" s="51">
        <f t="shared" si="16"/>
        <v>5185353.3899999997</v>
      </c>
      <c r="G201" s="51">
        <f t="shared" si="17"/>
        <v>334223606.76000035</v>
      </c>
    </row>
    <row r="202" spans="1:7" x14ac:dyDescent="0.2">
      <c r="A202" s="49">
        <f t="shared" si="12"/>
        <v>184</v>
      </c>
      <c r="B202" s="50">
        <f t="shared" si="13"/>
        <v>45767</v>
      </c>
      <c r="C202" s="51">
        <f t="shared" si="14"/>
        <v>6599557.3899999997</v>
      </c>
      <c r="D202" s="52"/>
      <c r="E202" s="51">
        <f t="shared" si="15"/>
        <v>1392598.36</v>
      </c>
      <c r="F202" s="51">
        <f t="shared" si="16"/>
        <v>5206959.0299999993</v>
      </c>
      <c r="G202" s="51">
        <f t="shared" si="17"/>
        <v>329016647.73000038</v>
      </c>
    </row>
    <row r="203" spans="1:7" x14ac:dyDescent="0.2">
      <c r="A203" s="49">
        <f t="shared" si="12"/>
        <v>185</v>
      </c>
      <c r="B203" s="50">
        <f t="shared" si="13"/>
        <v>45797</v>
      </c>
      <c r="C203" s="51">
        <f t="shared" si="14"/>
        <v>6599557.3899999997</v>
      </c>
      <c r="D203" s="52"/>
      <c r="E203" s="51">
        <f t="shared" si="15"/>
        <v>1370902.7</v>
      </c>
      <c r="F203" s="51">
        <f t="shared" si="16"/>
        <v>5228654.6899999995</v>
      </c>
      <c r="G203" s="51">
        <f t="shared" si="17"/>
        <v>323787993.04000038</v>
      </c>
    </row>
    <row r="204" spans="1:7" x14ac:dyDescent="0.2">
      <c r="A204" s="49">
        <f t="shared" si="12"/>
        <v>186</v>
      </c>
      <c r="B204" s="50">
        <f t="shared" si="13"/>
        <v>45828</v>
      </c>
      <c r="C204" s="51">
        <f t="shared" si="14"/>
        <v>6599557.3899999997</v>
      </c>
      <c r="D204" s="52"/>
      <c r="E204" s="51">
        <f t="shared" si="15"/>
        <v>1349116.64</v>
      </c>
      <c r="F204" s="51">
        <f t="shared" si="16"/>
        <v>5250440.75</v>
      </c>
      <c r="G204" s="51">
        <f t="shared" si="17"/>
        <v>318537552.29000038</v>
      </c>
    </row>
    <row r="205" spans="1:7" x14ac:dyDescent="0.2">
      <c r="A205" s="49">
        <f t="shared" si="12"/>
        <v>187</v>
      </c>
      <c r="B205" s="50">
        <f t="shared" si="13"/>
        <v>45858</v>
      </c>
      <c r="C205" s="51">
        <f t="shared" si="14"/>
        <v>6599557.3899999997</v>
      </c>
      <c r="D205" s="52"/>
      <c r="E205" s="51">
        <f t="shared" si="15"/>
        <v>1327239.8</v>
      </c>
      <c r="F205" s="51">
        <f t="shared" si="16"/>
        <v>5272317.59</v>
      </c>
      <c r="G205" s="51">
        <f t="shared" si="17"/>
        <v>313265234.70000041</v>
      </c>
    </row>
    <row r="206" spans="1:7" x14ac:dyDescent="0.2">
      <c r="A206" s="49">
        <f t="shared" si="12"/>
        <v>188</v>
      </c>
      <c r="B206" s="50">
        <f t="shared" si="13"/>
        <v>45889</v>
      </c>
      <c r="C206" s="51">
        <f t="shared" si="14"/>
        <v>6599557.3899999997</v>
      </c>
      <c r="D206" s="52"/>
      <c r="E206" s="51">
        <f t="shared" si="15"/>
        <v>1305271.81</v>
      </c>
      <c r="F206" s="51">
        <f t="shared" si="16"/>
        <v>5294285.58</v>
      </c>
      <c r="G206" s="51">
        <f t="shared" si="17"/>
        <v>307970949.12000042</v>
      </c>
    </row>
    <row r="207" spans="1:7" x14ac:dyDescent="0.2">
      <c r="A207" s="49">
        <f t="shared" si="12"/>
        <v>189</v>
      </c>
      <c r="B207" s="50">
        <f t="shared" si="13"/>
        <v>45920</v>
      </c>
      <c r="C207" s="51">
        <f t="shared" si="14"/>
        <v>6599557.3899999997</v>
      </c>
      <c r="D207" s="52"/>
      <c r="E207" s="51">
        <f t="shared" si="15"/>
        <v>1283212.29</v>
      </c>
      <c r="F207" s="51">
        <f t="shared" si="16"/>
        <v>5316345.0999999996</v>
      </c>
      <c r="G207" s="51">
        <f t="shared" si="17"/>
        <v>302654604.0200004</v>
      </c>
    </row>
    <row r="208" spans="1:7" x14ac:dyDescent="0.2">
      <c r="A208" s="49">
        <f t="shared" si="12"/>
        <v>190</v>
      </c>
      <c r="B208" s="50">
        <f t="shared" si="13"/>
        <v>45950</v>
      </c>
      <c r="C208" s="51">
        <f t="shared" si="14"/>
        <v>6599557.3899999997</v>
      </c>
      <c r="D208" s="52"/>
      <c r="E208" s="51">
        <f t="shared" si="15"/>
        <v>1261060.8500000001</v>
      </c>
      <c r="F208" s="51">
        <f t="shared" si="16"/>
        <v>5338496.5399999991</v>
      </c>
      <c r="G208" s="51">
        <f t="shared" si="17"/>
        <v>297316107.48000038</v>
      </c>
    </row>
    <row r="209" spans="1:7" x14ac:dyDescent="0.2">
      <c r="A209" s="49">
        <f t="shared" si="12"/>
        <v>191</v>
      </c>
      <c r="B209" s="50">
        <f t="shared" si="13"/>
        <v>45981</v>
      </c>
      <c r="C209" s="51">
        <f t="shared" si="14"/>
        <v>6599557.3899999997</v>
      </c>
      <c r="D209" s="52"/>
      <c r="E209" s="51">
        <f t="shared" si="15"/>
        <v>1238817.1100000001</v>
      </c>
      <c r="F209" s="51">
        <f t="shared" si="16"/>
        <v>5360740.2799999993</v>
      </c>
      <c r="G209" s="51">
        <f t="shared" si="17"/>
        <v>291955367.20000041</v>
      </c>
    </row>
    <row r="210" spans="1:7" x14ac:dyDescent="0.2">
      <c r="A210" s="49">
        <f t="shared" si="12"/>
        <v>192</v>
      </c>
      <c r="B210" s="50">
        <f t="shared" si="13"/>
        <v>46011</v>
      </c>
      <c r="C210" s="51">
        <f t="shared" si="14"/>
        <v>6599557.3899999997</v>
      </c>
      <c r="D210" s="52"/>
      <c r="E210" s="51">
        <f t="shared" si="15"/>
        <v>1216480.7</v>
      </c>
      <c r="F210" s="51">
        <f t="shared" si="16"/>
        <v>5383076.6899999995</v>
      </c>
      <c r="G210" s="51">
        <f t="shared" si="17"/>
        <v>286572290.51000041</v>
      </c>
    </row>
    <row r="211" spans="1:7" x14ac:dyDescent="0.2">
      <c r="A211" s="49">
        <f t="shared" ref="A211:A274" si="18">IF(A210&gt;=$D$12,"",A210+1)</f>
        <v>193</v>
      </c>
      <c r="B211" s="50">
        <f t="shared" ref="B211:B274" si="19">IF(A211="","",DATE(YEAR(fpdate),MONTH(fpdate)+(A211-1),DAY(fpdate)))</f>
        <v>46042</v>
      </c>
      <c r="C211" s="51">
        <f t="shared" ref="C211:C274" si="20">IF(A211="","",IF(OR(A211=nper,payment&gt;ROUND((1+rate)*G210,2)),ROUND((1+rate)*G210,2),payment))</f>
        <v>6599557.3899999997</v>
      </c>
      <c r="D211" s="52"/>
      <c r="E211" s="51">
        <f t="shared" ref="E211:E274" si="21">IF(A211="","",ROUND(rate*G210,2))</f>
        <v>1194051.21</v>
      </c>
      <c r="F211" s="51">
        <f t="shared" ref="F211:F274" si="22">IF(A211="","",C211-E211+D211)</f>
        <v>5405506.1799999997</v>
      </c>
      <c r="G211" s="51">
        <f t="shared" ref="G211:G274" si="23">IF(A211="","",G210-F211)</f>
        <v>281166784.3300004</v>
      </c>
    </row>
    <row r="212" spans="1:7" x14ac:dyDescent="0.2">
      <c r="A212" s="49">
        <f t="shared" si="18"/>
        <v>194</v>
      </c>
      <c r="B212" s="50">
        <f t="shared" si="19"/>
        <v>46073</v>
      </c>
      <c r="C212" s="51">
        <f t="shared" si="20"/>
        <v>6599557.3899999997</v>
      </c>
      <c r="D212" s="52"/>
      <c r="E212" s="51">
        <f t="shared" si="21"/>
        <v>1171528.27</v>
      </c>
      <c r="F212" s="51">
        <f t="shared" si="22"/>
        <v>5428029.1199999992</v>
      </c>
      <c r="G212" s="51">
        <f t="shared" si="23"/>
        <v>275738755.2100004</v>
      </c>
    </row>
    <row r="213" spans="1:7" x14ac:dyDescent="0.2">
      <c r="A213" s="49">
        <f t="shared" si="18"/>
        <v>195</v>
      </c>
      <c r="B213" s="50">
        <f t="shared" si="19"/>
        <v>46101</v>
      </c>
      <c r="C213" s="51">
        <f t="shared" si="20"/>
        <v>6599557.3899999997</v>
      </c>
      <c r="D213" s="52"/>
      <c r="E213" s="51">
        <f t="shared" si="21"/>
        <v>1148911.48</v>
      </c>
      <c r="F213" s="51">
        <f t="shared" si="22"/>
        <v>5450645.9100000001</v>
      </c>
      <c r="G213" s="51">
        <f t="shared" si="23"/>
        <v>270288109.30000037</v>
      </c>
    </row>
    <row r="214" spans="1:7" x14ac:dyDescent="0.2">
      <c r="A214" s="49">
        <f t="shared" si="18"/>
        <v>196</v>
      </c>
      <c r="B214" s="50">
        <f t="shared" si="19"/>
        <v>46132</v>
      </c>
      <c r="C214" s="51">
        <f t="shared" si="20"/>
        <v>6599557.3899999997</v>
      </c>
      <c r="D214" s="52"/>
      <c r="E214" s="51">
        <f t="shared" si="21"/>
        <v>1126200.46</v>
      </c>
      <c r="F214" s="51">
        <f t="shared" si="22"/>
        <v>5473356.9299999997</v>
      </c>
      <c r="G214" s="51">
        <f t="shared" si="23"/>
        <v>264814752.37000036</v>
      </c>
    </row>
    <row r="215" spans="1:7" x14ac:dyDescent="0.2">
      <c r="A215" s="49">
        <f t="shared" si="18"/>
        <v>197</v>
      </c>
      <c r="B215" s="50">
        <f t="shared" si="19"/>
        <v>46162</v>
      </c>
      <c r="C215" s="51">
        <f t="shared" si="20"/>
        <v>6599557.3899999997</v>
      </c>
      <c r="D215" s="52"/>
      <c r="E215" s="51">
        <f t="shared" si="21"/>
        <v>1103394.8</v>
      </c>
      <c r="F215" s="51">
        <f t="shared" si="22"/>
        <v>5496162.5899999999</v>
      </c>
      <c r="G215" s="51">
        <f t="shared" si="23"/>
        <v>259318589.78000036</v>
      </c>
    </row>
    <row r="216" spans="1:7" x14ac:dyDescent="0.2">
      <c r="A216" s="49">
        <f t="shared" si="18"/>
        <v>198</v>
      </c>
      <c r="B216" s="50">
        <f t="shared" si="19"/>
        <v>46193</v>
      </c>
      <c r="C216" s="51">
        <f t="shared" si="20"/>
        <v>6599557.3899999997</v>
      </c>
      <c r="D216" s="52"/>
      <c r="E216" s="51">
        <f t="shared" si="21"/>
        <v>1080494.1200000001</v>
      </c>
      <c r="F216" s="51">
        <f t="shared" si="22"/>
        <v>5519063.2699999996</v>
      </c>
      <c r="G216" s="51">
        <f t="shared" si="23"/>
        <v>253799526.51000035</v>
      </c>
    </row>
    <row r="217" spans="1:7" x14ac:dyDescent="0.2">
      <c r="A217" s="49">
        <f t="shared" si="18"/>
        <v>199</v>
      </c>
      <c r="B217" s="50">
        <f t="shared" si="19"/>
        <v>46223</v>
      </c>
      <c r="C217" s="51">
        <f t="shared" si="20"/>
        <v>6599557.3899999997</v>
      </c>
      <c r="D217" s="52"/>
      <c r="E217" s="51">
        <f t="shared" si="21"/>
        <v>1057498.03</v>
      </c>
      <c r="F217" s="51">
        <f t="shared" si="22"/>
        <v>5542059.3599999994</v>
      </c>
      <c r="G217" s="51">
        <f t="shared" si="23"/>
        <v>248257467.15000033</v>
      </c>
    </row>
    <row r="218" spans="1:7" x14ac:dyDescent="0.2">
      <c r="A218" s="49">
        <f t="shared" si="18"/>
        <v>200</v>
      </c>
      <c r="B218" s="50">
        <f t="shared" si="19"/>
        <v>46254</v>
      </c>
      <c r="C218" s="51">
        <f t="shared" si="20"/>
        <v>6599557.3899999997</v>
      </c>
      <c r="D218" s="52"/>
      <c r="E218" s="51">
        <f t="shared" si="21"/>
        <v>1034406.11</v>
      </c>
      <c r="F218" s="51">
        <f t="shared" si="22"/>
        <v>5565151.2799999993</v>
      </c>
      <c r="G218" s="51">
        <f t="shared" si="23"/>
        <v>242692315.87000033</v>
      </c>
    </row>
    <row r="219" spans="1:7" x14ac:dyDescent="0.2">
      <c r="A219" s="49">
        <f t="shared" si="18"/>
        <v>201</v>
      </c>
      <c r="B219" s="50">
        <f t="shared" si="19"/>
        <v>46285</v>
      </c>
      <c r="C219" s="51">
        <f t="shared" si="20"/>
        <v>6599557.3899999997</v>
      </c>
      <c r="D219" s="52"/>
      <c r="E219" s="51">
        <f t="shared" si="21"/>
        <v>1011217.98</v>
      </c>
      <c r="F219" s="51">
        <f t="shared" si="22"/>
        <v>5588339.4100000001</v>
      </c>
      <c r="G219" s="51">
        <f t="shared" si="23"/>
        <v>237103976.46000034</v>
      </c>
    </row>
    <row r="220" spans="1:7" x14ac:dyDescent="0.2">
      <c r="A220" s="49">
        <f t="shared" si="18"/>
        <v>202</v>
      </c>
      <c r="B220" s="50">
        <f t="shared" si="19"/>
        <v>46315</v>
      </c>
      <c r="C220" s="51">
        <f t="shared" si="20"/>
        <v>6599557.3899999997</v>
      </c>
      <c r="D220" s="52"/>
      <c r="E220" s="51">
        <f t="shared" si="21"/>
        <v>987933.24</v>
      </c>
      <c r="F220" s="51">
        <f t="shared" si="22"/>
        <v>5611624.1499999994</v>
      </c>
      <c r="G220" s="51">
        <f t="shared" si="23"/>
        <v>231492352.31000033</v>
      </c>
    </row>
    <row r="221" spans="1:7" x14ac:dyDescent="0.2">
      <c r="A221" s="49">
        <f t="shared" si="18"/>
        <v>203</v>
      </c>
      <c r="B221" s="50">
        <f t="shared" si="19"/>
        <v>46346</v>
      </c>
      <c r="C221" s="51">
        <f t="shared" si="20"/>
        <v>6599557.3899999997</v>
      </c>
      <c r="D221" s="52"/>
      <c r="E221" s="51">
        <f t="shared" si="21"/>
        <v>964551.47</v>
      </c>
      <c r="F221" s="51">
        <f t="shared" si="22"/>
        <v>5635005.9199999999</v>
      </c>
      <c r="G221" s="51">
        <f t="shared" si="23"/>
        <v>225857346.39000034</v>
      </c>
    </row>
    <row r="222" spans="1:7" x14ac:dyDescent="0.2">
      <c r="A222" s="49">
        <f t="shared" si="18"/>
        <v>204</v>
      </c>
      <c r="B222" s="50">
        <f t="shared" si="19"/>
        <v>46376</v>
      </c>
      <c r="C222" s="51">
        <f t="shared" si="20"/>
        <v>6599557.3899999997</v>
      </c>
      <c r="D222" s="52"/>
      <c r="E222" s="51">
        <f t="shared" si="21"/>
        <v>941072.28</v>
      </c>
      <c r="F222" s="51">
        <f t="shared" si="22"/>
        <v>5658485.1099999994</v>
      </c>
      <c r="G222" s="51">
        <f t="shared" si="23"/>
        <v>220198861.28000033</v>
      </c>
    </row>
    <row r="223" spans="1:7" x14ac:dyDescent="0.2">
      <c r="A223" s="49">
        <f t="shared" si="18"/>
        <v>205</v>
      </c>
      <c r="B223" s="50">
        <f t="shared" si="19"/>
        <v>46407</v>
      </c>
      <c r="C223" s="51">
        <f t="shared" si="20"/>
        <v>6599557.3899999997</v>
      </c>
      <c r="D223" s="52"/>
      <c r="E223" s="51">
        <f t="shared" si="21"/>
        <v>917495.26</v>
      </c>
      <c r="F223" s="51">
        <f t="shared" si="22"/>
        <v>5682062.1299999999</v>
      </c>
      <c r="G223" s="51">
        <f t="shared" si="23"/>
        <v>214516799.15000033</v>
      </c>
    </row>
    <row r="224" spans="1:7" x14ac:dyDescent="0.2">
      <c r="A224" s="49">
        <f t="shared" si="18"/>
        <v>206</v>
      </c>
      <c r="B224" s="50">
        <f t="shared" si="19"/>
        <v>46438</v>
      </c>
      <c r="C224" s="51">
        <f t="shared" si="20"/>
        <v>6599557.3899999997</v>
      </c>
      <c r="D224" s="52"/>
      <c r="E224" s="51">
        <f t="shared" si="21"/>
        <v>893820</v>
      </c>
      <c r="F224" s="51">
        <f t="shared" si="22"/>
        <v>5705737.3899999997</v>
      </c>
      <c r="G224" s="51">
        <f t="shared" si="23"/>
        <v>208811061.76000035</v>
      </c>
    </row>
    <row r="225" spans="1:7" x14ac:dyDescent="0.2">
      <c r="A225" s="49">
        <f t="shared" si="18"/>
        <v>207</v>
      </c>
      <c r="B225" s="50">
        <f t="shared" si="19"/>
        <v>46466</v>
      </c>
      <c r="C225" s="51">
        <f t="shared" si="20"/>
        <v>6599557.3899999997</v>
      </c>
      <c r="D225" s="52"/>
      <c r="E225" s="51">
        <f t="shared" si="21"/>
        <v>870046.09</v>
      </c>
      <c r="F225" s="51">
        <f t="shared" si="22"/>
        <v>5729511.2999999998</v>
      </c>
      <c r="G225" s="51">
        <f t="shared" si="23"/>
        <v>203081550.46000034</v>
      </c>
    </row>
    <row r="226" spans="1:7" x14ac:dyDescent="0.2">
      <c r="A226" s="49">
        <f t="shared" si="18"/>
        <v>208</v>
      </c>
      <c r="B226" s="50">
        <f t="shared" si="19"/>
        <v>46497</v>
      </c>
      <c r="C226" s="51">
        <f t="shared" si="20"/>
        <v>6599557.3899999997</v>
      </c>
      <c r="D226" s="52"/>
      <c r="E226" s="51">
        <f t="shared" si="21"/>
        <v>846173.13</v>
      </c>
      <c r="F226" s="51">
        <f t="shared" si="22"/>
        <v>5753384.2599999998</v>
      </c>
      <c r="G226" s="51">
        <f t="shared" si="23"/>
        <v>197328166.20000035</v>
      </c>
    </row>
    <row r="227" spans="1:7" x14ac:dyDescent="0.2">
      <c r="A227" s="49">
        <f t="shared" si="18"/>
        <v>209</v>
      </c>
      <c r="B227" s="50">
        <f t="shared" si="19"/>
        <v>46527</v>
      </c>
      <c r="C227" s="51">
        <f t="shared" si="20"/>
        <v>6599557.3899999997</v>
      </c>
      <c r="D227" s="52"/>
      <c r="E227" s="51">
        <f t="shared" si="21"/>
        <v>822200.69</v>
      </c>
      <c r="F227" s="51">
        <f t="shared" si="22"/>
        <v>5777356.6999999993</v>
      </c>
      <c r="G227" s="51">
        <f t="shared" si="23"/>
        <v>191550809.50000036</v>
      </c>
    </row>
    <row r="228" spans="1:7" x14ac:dyDescent="0.2">
      <c r="A228" s="49">
        <f t="shared" si="18"/>
        <v>210</v>
      </c>
      <c r="B228" s="50">
        <f t="shared" si="19"/>
        <v>46558</v>
      </c>
      <c r="C228" s="51">
        <f t="shared" si="20"/>
        <v>6599557.3899999997</v>
      </c>
      <c r="D228" s="52"/>
      <c r="E228" s="51">
        <f t="shared" si="21"/>
        <v>798128.37</v>
      </c>
      <c r="F228" s="51">
        <f t="shared" si="22"/>
        <v>5801429.0199999996</v>
      </c>
      <c r="G228" s="51">
        <f t="shared" si="23"/>
        <v>185749380.48000035</v>
      </c>
    </row>
    <row r="229" spans="1:7" x14ac:dyDescent="0.2">
      <c r="A229" s="49">
        <f t="shared" si="18"/>
        <v>211</v>
      </c>
      <c r="B229" s="50">
        <f t="shared" si="19"/>
        <v>46588</v>
      </c>
      <c r="C229" s="51">
        <f t="shared" si="20"/>
        <v>6599557.3899999997</v>
      </c>
      <c r="D229" s="52"/>
      <c r="E229" s="51">
        <f t="shared" si="21"/>
        <v>773955.75</v>
      </c>
      <c r="F229" s="51">
        <f t="shared" si="22"/>
        <v>5825601.6399999997</v>
      </c>
      <c r="G229" s="51">
        <f t="shared" si="23"/>
        <v>179923778.84000036</v>
      </c>
    </row>
    <row r="230" spans="1:7" x14ac:dyDescent="0.2">
      <c r="A230" s="49">
        <f t="shared" si="18"/>
        <v>212</v>
      </c>
      <c r="B230" s="50">
        <f t="shared" si="19"/>
        <v>46619</v>
      </c>
      <c r="C230" s="51">
        <f t="shared" si="20"/>
        <v>6599557.3899999997</v>
      </c>
      <c r="D230" s="52"/>
      <c r="E230" s="51">
        <f t="shared" si="21"/>
        <v>749682.41</v>
      </c>
      <c r="F230" s="51">
        <f t="shared" si="22"/>
        <v>5849874.9799999995</v>
      </c>
      <c r="G230" s="51">
        <f t="shared" si="23"/>
        <v>174073903.86000037</v>
      </c>
    </row>
    <row r="231" spans="1:7" x14ac:dyDescent="0.2">
      <c r="A231" s="49">
        <f t="shared" si="18"/>
        <v>213</v>
      </c>
      <c r="B231" s="50">
        <f t="shared" si="19"/>
        <v>46650</v>
      </c>
      <c r="C231" s="51">
        <f t="shared" si="20"/>
        <v>6599557.3899999997</v>
      </c>
      <c r="D231" s="52"/>
      <c r="E231" s="51">
        <f t="shared" si="21"/>
        <v>725307.93</v>
      </c>
      <c r="F231" s="51">
        <f t="shared" si="22"/>
        <v>5874249.46</v>
      </c>
      <c r="G231" s="51">
        <f t="shared" si="23"/>
        <v>168199654.40000036</v>
      </c>
    </row>
    <row r="232" spans="1:7" x14ac:dyDescent="0.2">
      <c r="A232" s="49">
        <f t="shared" si="18"/>
        <v>214</v>
      </c>
      <c r="B232" s="50">
        <f t="shared" si="19"/>
        <v>46680</v>
      </c>
      <c r="C232" s="51">
        <f t="shared" si="20"/>
        <v>6599557.3899999997</v>
      </c>
      <c r="D232" s="52"/>
      <c r="E232" s="51">
        <f t="shared" si="21"/>
        <v>700831.89</v>
      </c>
      <c r="F232" s="51">
        <f t="shared" si="22"/>
        <v>5898725.5</v>
      </c>
      <c r="G232" s="51">
        <f t="shared" si="23"/>
        <v>162300928.90000036</v>
      </c>
    </row>
    <row r="233" spans="1:7" x14ac:dyDescent="0.2">
      <c r="A233" s="49">
        <f t="shared" si="18"/>
        <v>215</v>
      </c>
      <c r="B233" s="50">
        <f t="shared" si="19"/>
        <v>46711</v>
      </c>
      <c r="C233" s="51">
        <f t="shared" si="20"/>
        <v>6599557.3899999997</v>
      </c>
      <c r="D233" s="52"/>
      <c r="E233" s="51">
        <f t="shared" si="21"/>
        <v>676253.87</v>
      </c>
      <c r="F233" s="51">
        <f t="shared" si="22"/>
        <v>5923303.5199999996</v>
      </c>
      <c r="G233" s="51">
        <f t="shared" si="23"/>
        <v>156377625.38000035</v>
      </c>
    </row>
    <row r="234" spans="1:7" x14ac:dyDescent="0.2">
      <c r="A234" s="49">
        <f t="shared" si="18"/>
        <v>216</v>
      </c>
      <c r="B234" s="50">
        <f t="shared" si="19"/>
        <v>46741</v>
      </c>
      <c r="C234" s="51">
        <f t="shared" si="20"/>
        <v>6599557.3899999997</v>
      </c>
      <c r="D234" s="52"/>
      <c r="E234" s="51">
        <f t="shared" si="21"/>
        <v>651573.43999999994</v>
      </c>
      <c r="F234" s="51">
        <f t="shared" si="22"/>
        <v>5947983.9499999993</v>
      </c>
      <c r="G234" s="51">
        <f t="shared" si="23"/>
        <v>150429641.43000036</v>
      </c>
    </row>
    <row r="235" spans="1:7" x14ac:dyDescent="0.2">
      <c r="A235" s="49">
        <f t="shared" si="18"/>
        <v>217</v>
      </c>
      <c r="B235" s="50">
        <f t="shared" si="19"/>
        <v>46772</v>
      </c>
      <c r="C235" s="51">
        <f t="shared" si="20"/>
        <v>6599557.3899999997</v>
      </c>
      <c r="D235" s="52"/>
      <c r="E235" s="51">
        <f t="shared" si="21"/>
        <v>626790.17000000004</v>
      </c>
      <c r="F235" s="51">
        <f t="shared" si="22"/>
        <v>5972767.2199999997</v>
      </c>
      <c r="G235" s="51">
        <f t="shared" si="23"/>
        <v>144456874.21000037</v>
      </c>
    </row>
    <row r="236" spans="1:7" x14ac:dyDescent="0.2">
      <c r="A236" s="49">
        <f t="shared" si="18"/>
        <v>218</v>
      </c>
      <c r="B236" s="50">
        <f t="shared" si="19"/>
        <v>46803</v>
      </c>
      <c r="C236" s="51">
        <f t="shared" si="20"/>
        <v>6599557.3899999997</v>
      </c>
      <c r="D236" s="52"/>
      <c r="E236" s="51">
        <f t="shared" si="21"/>
        <v>601903.64</v>
      </c>
      <c r="F236" s="51">
        <f t="shared" si="22"/>
        <v>5997653.75</v>
      </c>
      <c r="G236" s="51">
        <f t="shared" si="23"/>
        <v>138459220.46000037</v>
      </c>
    </row>
    <row r="237" spans="1:7" x14ac:dyDescent="0.2">
      <c r="A237" s="49">
        <f t="shared" si="18"/>
        <v>219</v>
      </c>
      <c r="B237" s="50">
        <f t="shared" si="19"/>
        <v>46832</v>
      </c>
      <c r="C237" s="51">
        <f t="shared" si="20"/>
        <v>6599557.3899999997</v>
      </c>
      <c r="D237" s="52"/>
      <c r="E237" s="51">
        <f t="shared" si="21"/>
        <v>576913.42000000004</v>
      </c>
      <c r="F237" s="51">
        <f t="shared" si="22"/>
        <v>6022643.9699999997</v>
      </c>
      <c r="G237" s="51">
        <f t="shared" si="23"/>
        <v>132436576.49000037</v>
      </c>
    </row>
    <row r="238" spans="1:7" x14ac:dyDescent="0.2">
      <c r="A238" s="49">
        <f t="shared" si="18"/>
        <v>220</v>
      </c>
      <c r="B238" s="50">
        <f t="shared" si="19"/>
        <v>46863</v>
      </c>
      <c r="C238" s="51">
        <f t="shared" si="20"/>
        <v>6599557.3899999997</v>
      </c>
      <c r="D238" s="52"/>
      <c r="E238" s="51">
        <f t="shared" si="21"/>
        <v>551819.06999999995</v>
      </c>
      <c r="F238" s="51">
        <f t="shared" si="22"/>
        <v>6047738.3199999994</v>
      </c>
      <c r="G238" s="51">
        <f t="shared" si="23"/>
        <v>126388838.17000037</v>
      </c>
    </row>
    <row r="239" spans="1:7" x14ac:dyDescent="0.2">
      <c r="A239" s="49">
        <f t="shared" si="18"/>
        <v>221</v>
      </c>
      <c r="B239" s="50">
        <f t="shared" si="19"/>
        <v>46893</v>
      </c>
      <c r="C239" s="51">
        <f t="shared" si="20"/>
        <v>6599557.3899999997</v>
      </c>
      <c r="D239" s="52"/>
      <c r="E239" s="51">
        <f t="shared" si="21"/>
        <v>526620.16000000003</v>
      </c>
      <c r="F239" s="51">
        <f t="shared" si="22"/>
        <v>6072937.2299999995</v>
      </c>
      <c r="G239" s="51">
        <f t="shared" si="23"/>
        <v>120315900.94000037</v>
      </c>
    </row>
    <row r="240" spans="1:7" x14ac:dyDescent="0.2">
      <c r="A240" s="49">
        <f t="shared" si="18"/>
        <v>222</v>
      </c>
      <c r="B240" s="50">
        <f t="shared" si="19"/>
        <v>46924</v>
      </c>
      <c r="C240" s="51">
        <f t="shared" si="20"/>
        <v>6599557.3899999997</v>
      </c>
      <c r="D240" s="52"/>
      <c r="E240" s="51">
        <f t="shared" si="21"/>
        <v>501316.25</v>
      </c>
      <c r="F240" s="51">
        <f t="shared" si="22"/>
        <v>6098241.1399999997</v>
      </c>
      <c r="G240" s="51">
        <f t="shared" si="23"/>
        <v>114217659.80000037</v>
      </c>
    </row>
    <row r="241" spans="1:7" x14ac:dyDescent="0.2">
      <c r="A241" s="49">
        <f t="shared" si="18"/>
        <v>223</v>
      </c>
      <c r="B241" s="50">
        <f t="shared" si="19"/>
        <v>46954</v>
      </c>
      <c r="C241" s="51">
        <f t="shared" si="20"/>
        <v>6599557.3899999997</v>
      </c>
      <c r="D241" s="52"/>
      <c r="E241" s="51">
        <f t="shared" si="21"/>
        <v>475906.92</v>
      </c>
      <c r="F241" s="51">
        <f t="shared" si="22"/>
        <v>6123650.4699999997</v>
      </c>
      <c r="G241" s="51">
        <f t="shared" si="23"/>
        <v>108094009.33000037</v>
      </c>
    </row>
    <row r="242" spans="1:7" x14ac:dyDescent="0.2">
      <c r="A242" s="49">
        <f t="shared" si="18"/>
        <v>224</v>
      </c>
      <c r="B242" s="50">
        <f t="shared" si="19"/>
        <v>46985</v>
      </c>
      <c r="C242" s="51">
        <f t="shared" si="20"/>
        <v>6599557.3899999997</v>
      </c>
      <c r="D242" s="52"/>
      <c r="E242" s="51">
        <f t="shared" si="21"/>
        <v>450391.71</v>
      </c>
      <c r="F242" s="51">
        <f t="shared" si="22"/>
        <v>6149165.6799999997</v>
      </c>
      <c r="G242" s="51">
        <f t="shared" si="23"/>
        <v>101944843.65000036</v>
      </c>
    </row>
    <row r="243" spans="1:7" x14ac:dyDescent="0.2">
      <c r="A243" s="49">
        <f t="shared" si="18"/>
        <v>225</v>
      </c>
      <c r="B243" s="50">
        <f t="shared" si="19"/>
        <v>47016</v>
      </c>
      <c r="C243" s="51">
        <f t="shared" si="20"/>
        <v>6599557.3899999997</v>
      </c>
      <c r="D243" s="52"/>
      <c r="E243" s="51">
        <f t="shared" si="21"/>
        <v>424770.18</v>
      </c>
      <c r="F243" s="51">
        <f t="shared" si="22"/>
        <v>6174787.21</v>
      </c>
      <c r="G243" s="51">
        <f t="shared" si="23"/>
        <v>95770056.44000037</v>
      </c>
    </row>
    <row r="244" spans="1:7" x14ac:dyDescent="0.2">
      <c r="A244" s="49">
        <f t="shared" si="18"/>
        <v>226</v>
      </c>
      <c r="B244" s="50">
        <f t="shared" si="19"/>
        <v>47046</v>
      </c>
      <c r="C244" s="51">
        <f t="shared" si="20"/>
        <v>6599557.3899999997</v>
      </c>
      <c r="D244" s="52"/>
      <c r="E244" s="51">
        <f t="shared" si="21"/>
        <v>399041.9</v>
      </c>
      <c r="F244" s="51">
        <f t="shared" si="22"/>
        <v>6200515.4899999993</v>
      </c>
      <c r="G244" s="51">
        <f t="shared" si="23"/>
        <v>89569540.950000376</v>
      </c>
    </row>
    <row r="245" spans="1:7" x14ac:dyDescent="0.2">
      <c r="A245" s="49">
        <f t="shared" si="18"/>
        <v>227</v>
      </c>
      <c r="B245" s="50">
        <f t="shared" si="19"/>
        <v>47077</v>
      </c>
      <c r="C245" s="51">
        <f t="shared" si="20"/>
        <v>6599557.3899999997</v>
      </c>
      <c r="D245" s="52"/>
      <c r="E245" s="51">
        <f t="shared" si="21"/>
        <v>373206.42</v>
      </c>
      <c r="F245" s="51">
        <f t="shared" si="22"/>
        <v>6226350.9699999997</v>
      </c>
      <c r="G245" s="51">
        <f t="shared" si="23"/>
        <v>83343189.980000377</v>
      </c>
    </row>
    <row r="246" spans="1:7" x14ac:dyDescent="0.2">
      <c r="A246" s="49">
        <f t="shared" si="18"/>
        <v>228</v>
      </c>
      <c r="B246" s="50">
        <f t="shared" si="19"/>
        <v>47107</v>
      </c>
      <c r="C246" s="51">
        <f t="shared" si="20"/>
        <v>6599557.3899999997</v>
      </c>
      <c r="D246" s="52"/>
      <c r="E246" s="51">
        <f t="shared" si="21"/>
        <v>347263.29</v>
      </c>
      <c r="F246" s="51">
        <f t="shared" si="22"/>
        <v>6252294.0999999996</v>
      </c>
      <c r="G246" s="51">
        <f t="shared" si="23"/>
        <v>77090895.880000383</v>
      </c>
    </row>
    <row r="247" spans="1:7" x14ac:dyDescent="0.2">
      <c r="A247" s="49">
        <f t="shared" si="18"/>
        <v>229</v>
      </c>
      <c r="B247" s="50">
        <f t="shared" si="19"/>
        <v>47138</v>
      </c>
      <c r="C247" s="51">
        <f t="shared" si="20"/>
        <v>6599557.3899999997</v>
      </c>
      <c r="D247" s="52"/>
      <c r="E247" s="51">
        <f t="shared" si="21"/>
        <v>321212.07</v>
      </c>
      <c r="F247" s="51">
        <f t="shared" si="22"/>
        <v>6278345.3199999994</v>
      </c>
      <c r="G247" s="51">
        <f t="shared" si="23"/>
        <v>70812550.56000039</v>
      </c>
    </row>
    <row r="248" spans="1:7" x14ac:dyDescent="0.2">
      <c r="A248" s="49">
        <f t="shared" si="18"/>
        <v>230</v>
      </c>
      <c r="B248" s="50">
        <f t="shared" si="19"/>
        <v>47169</v>
      </c>
      <c r="C248" s="51">
        <f t="shared" si="20"/>
        <v>6599557.3899999997</v>
      </c>
      <c r="D248" s="52"/>
      <c r="E248" s="51">
        <f t="shared" si="21"/>
        <v>295052.28999999998</v>
      </c>
      <c r="F248" s="51">
        <f t="shared" si="22"/>
        <v>6304505.0999999996</v>
      </c>
      <c r="G248" s="51">
        <f t="shared" si="23"/>
        <v>64508045.460000388</v>
      </c>
    </row>
    <row r="249" spans="1:7" x14ac:dyDescent="0.2">
      <c r="A249" s="49">
        <f t="shared" si="18"/>
        <v>231</v>
      </c>
      <c r="B249" s="50">
        <f t="shared" si="19"/>
        <v>47197</v>
      </c>
      <c r="C249" s="51">
        <f t="shared" si="20"/>
        <v>6599557.3899999997</v>
      </c>
      <c r="D249" s="52"/>
      <c r="E249" s="51">
        <f t="shared" si="21"/>
        <v>268783.52</v>
      </c>
      <c r="F249" s="51">
        <f t="shared" si="22"/>
        <v>6330773.8699999992</v>
      </c>
      <c r="G249" s="51">
        <f t="shared" si="23"/>
        <v>58177271.590000391</v>
      </c>
    </row>
    <row r="250" spans="1:7" x14ac:dyDescent="0.2">
      <c r="A250" s="49">
        <f t="shared" si="18"/>
        <v>232</v>
      </c>
      <c r="B250" s="50">
        <f t="shared" si="19"/>
        <v>47228</v>
      </c>
      <c r="C250" s="51">
        <f t="shared" si="20"/>
        <v>6599557.3899999997</v>
      </c>
      <c r="D250" s="52"/>
      <c r="E250" s="51">
        <f t="shared" si="21"/>
        <v>242405.3</v>
      </c>
      <c r="F250" s="51">
        <f t="shared" si="22"/>
        <v>6357152.0899999999</v>
      </c>
      <c r="G250" s="51">
        <f t="shared" si="23"/>
        <v>51820119.500000387</v>
      </c>
    </row>
    <row r="251" spans="1:7" x14ac:dyDescent="0.2">
      <c r="A251" s="49">
        <f t="shared" si="18"/>
        <v>233</v>
      </c>
      <c r="B251" s="50">
        <f t="shared" si="19"/>
        <v>47258</v>
      </c>
      <c r="C251" s="51">
        <f t="shared" si="20"/>
        <v>6599557.3899999997</v>
      </c>
      <c r="D251" s="52"/>
      <c r="E251" s="51">
        <f t="shared" si="21"/>
        <v>215917.16</v>
      </c>
      <c r="F251" s="51">
        <f t="shared" si="22"/>
        <v>6383640.2299999995</v>
      </c>
      <c r="G251" s="51">
        <f t="shared" si="23"/>
        <v>45436479.270000391</v>
      </c>
    </row>
    <row r="252" spans="1:7" x14ac:dyDescent="0.2">
      <c r="A252" s="49">
        <f t="shared" si="18"/>
        <v>234</v>
      </c>
      <c r="B252" s="50">
        <f t="shared" si="19"/>
        <v>47289</v>
      </c>
      <c r="C252" s="51">
        <f t="shared" si="20"/>
        <v>6599557.3899999997</v>
      </c>
      <c r="D252" s="52"/>
      <c r="E252" s="51">
        <f t="shared" si="21"/>
        <v>189318.66</v>
      </c>
      <c r="F252" s="51">
        <f t="shared" si="22"/>
        <v>6410238.7299999995</v>
      </c>
      <c r="G252" s="51">
        <f t="shared" si="23"/>
        <v>39026240.540000394</v>
      </c>
    </row>
    <row r="253" spans="1:7" x14ac:dyDescent="0.2">
      <c r="A253" s="49">
        <f t="shared" si="18"/>
        <v>235</v>
      </c>
      <c r="B253" s="50">
        <f t="shared" si="19"/>
        <v>47319</v>
      </c>
      <c r="C253" s="51">
        <f t="shared" si="20"/>
        <v>6599557.3899999997</v>
      </c>
      <c r="D253" s="52"/>
      <c r="E253" s="51">
        <f t="shared" si="21"/>
        <v>162609.34</v>
      </c>
      <c r="F253" s="51">
        <f t="shared" si="22"/>
        <v>6436948.0499999998</v>
      </c>
      <c r="G253" s="51">
        <f t="shared" si="23"/>
        <v>32589292.490000393</v>
      </c>
    </row>
    <row r="254" spans="1:7" x14ac:dyDescent="0.2">
      <c r="A254" s="49">
        <f t="shared" si="18"/>
        <v>236</v>
      </c>
      <c r="B254" s="50">
        <f t="shared" si="19"/>
        <v>47350</v>
      </c>
      <c r="C254" s="51">
        <f t="shared" si="20"/>
        <v>6599557.3899999997</v>
      </c>
      <c r="D254" s="52"/>
      <c r="E254" s="51">
        <f t="shared" si="21"/>
        <v>135788.72</v>
      </c>
      <c r="F254" s="51">
        <f t="shared" si="22"/>
        <v>6463768.6699999999</v>
      </c>
      <c r="G254" s="51">
        <f t="shared" si="23"/>
        <v>26125523.820000395</v>
      </c>
    </row>
    <row r="255" spans="1:7" x14ac:dyDescent="0.2">
      <c r="A255" s="49">
        <f t="shared" si="18"/>
        <v>237</v>
      </c>
      <c r="B255" s="50">
        <f t="shared" si="19"/>
        <v>47381</v>
      </c>
      <c r="C255" s="51">
        <f t="shared" si="20"/>
        <v>6599557.3899999997</v>
      </c>
      <c r="D255" s="52"/>
      <c r="E255" s="51">
        <f t="shared" si="21"/>
        <v>108856.35</v>
      </c>
      <c r="F255" s="51">
        <f t="shared" si="22"/>
        <v>6490701.04</v>
      </c>
      <c r="G255" s="51">
        <f t="shared" si="23"/>
        <v>19634822.780000396</v>
      </c>
    </row>
    <row r="256" spans="1:7" x14ac:dyDescent="0.2">
      <c r="A256" s="49">
        <f t="shared" si="18"/>
        <v>238</v>
      </c>
      <c r="B256" s="50">
        <f t="shared" si="19"/>
        <v>47411</v>
      </c>
      <c r="C256" s="51">
        <f t="shared" si="20"/>
        <v>6599557.3899999997</v>
      </c>
      <c r="D256" s="52"/>
      <c r="E256" s="51">
        <f t="shared" si="21"/>
        <v>81811.759999999995</v>
      </c>
      <c r="F256" s="51">
        <f t="shared" si="22"/>
        <v>6517745.6299999999</v>
      </c>
      <c r="G256" s="51">
        <f t="shared" si="23"/>
        <v>13117077.150000397</v>
      </c>
    </row>
    <row r="257" spans="1:7" x14ac:dyDescent="0.2">
      <c r="A257" s="49">
        <f t="shared" si="18"/>
        <v>239</v>
      </c>
      <c r="B257" s="50">
        <f t="shared" si="19"/>
        <v>47442</v>
      </c>
      <c r="C257" s="51">
        <f t="shared" si="20"/>
        <v>6599557.3899999997</v>
      </c>
      <c r="D257" s="52"/>
      <c r="E257" s="51">
        <f t="shared" si="21"/>
        <v>54654.49</v>
      </c>
      <c r="F257" s="51">
        <f t="shared" si="22"/>
        <v>6544902.8999999994</v>
      </c>
      <c r="G257" s="51">
        <f t="shared" si="23"/>
        <v>6572174.2500003977</v>
      </c>
    </row>
    <row r="258" spans="1:7" x14ac:dyDescent="0.2">
      <c r="A258" s="49">
        <f t="shared" si="18"/>
        <v>240</v>
      </c>
      <c r="B258" s="50">
        <f t="shared" si="19"/>
        <v>47472</v>
      </c>
      <c r="C258" s="51">
        <f t="shared" si="20"/>
        <v>6599558.3099999996</v>
      </c>
      <c r="D258" s="52"/>
      <c r="E258" s="51">
        <f t="shared" si="21"/>
        <v>27384.06</v>
      </c>
      <c r="F258" s="51">
        <f t="shared" si="22"/>
        <v>6572174.25</v>
      </c>
      <c r="G258" s="51">
        <f t="shared" si="23"/>
        <v>3.9767473936080933E-7</v>
      </c>
    </row>
    <row r="259" spans="1:7" x14ac:dyDescent="0.2">
      <c r="A259" s="49" t="str">
        <f t="shared" si="18"/>
        <v/>
      </c>
      <c r="B259" s="50" t="str">
        <f t="shared" si="19"/>
        <v/>
      </c>
      <c r="C259" s="51" t="str">
        <f t="shared" si="20"/>
        <v/>
      </c>
      <c r="D259" s="52"/>
      <c r="E259" s="51" t="str">
        <f t="shared" si="21"/>
        <v/>
      </c>
      <c r="F259" s="51" t="str">
        <f t="shared" si="22"/>
        <v/>
      </c>
      <c r="G259" s="51" t="str">
        <f t="shared" si="23"/>
        <v/>
      </c>
    </row>
    <row r="260" spans="1:7" x14ac:dyDescent="0.2">
      <c r="A260" s="49" t="str">
        <f t="shared" si="18"/>
        <v/>
      </c>
      <c r="B260" s="50" t="str">
        <f t="shared" si="19"/>
        <v/>
      </c>
      <c r="C260" s="51" t="str">
        <f t="shared" si="20"/>
        <v/>
      </c>
      <c r="D260" s="52"/>
      <c r="E260" s="51" t="str">
        <f t="shared" si="21"/>
        <v/>
      </c>
      <c r="F260" s="51" t="str">
        <f t="shared" si="22"/>
        <v/>
      </c>
      <c r="G260" s="51" t="str">
        <f t="shared" si="23"/>
        <v/>
      </c>
    </row>
    <row r="261" spans="1:7" x14ac:dyDescent="0.2">
      <c r="A261" s="49" t="str">
        <f t="shared" si="18"/>
        <v/>
      </c>
      <c r="B261" s="50" t="str">
        <f t="shared" si="19"/>
        <v/>
      </c>
      <c r="C261" s="51" t="str">
        <f t="shared" si="20"/>
        <v/>
      </c>
      <c r="D261" s="52"/>
      <c r="E261" s="51" t="str">
        <f t="shared" si="21"/>
        <v/>
      </c>
      <c r="F261" s="51" t="str">
        <f t="shared" si="22"/>
        <v/>
      </c>
      <c r="G261" s="51" t="str">
        <f t="shared" si="23"/>
        <v/>
      </c>
    </row>
    <row r="262" spans="1:7" x14ac:dyDescent="0.2">
      <c r="A262" s="49" t="str">
        <f t="shared" si="18"/>
        <v/>
      </c>
      <c r="B262" s="50" t="str">
        <f t="shared" si="19"/>
        <v/>
      </c>
      <c r="C262" s="51" t="str">
        <f t="shared" si="20"/>
        <v/>
      </c>
      <c r="D262" s="52"/>
      <c r="E262" s="51" t="str">
        <f t="shared" si="21"/>
        <v/>
      </c>
      <c r="F262" s="51" t="str">
        <f t="shared" si="22"/>
        <v/>
      </c>
      <c r="G262" s="51" t="str">
        <f t="shared" si="23"/>
        <v/>
      </c>
    </row>
    <row r="263" spans="1:7" x14ac:dyDescent="0.2">
      <c r="A263" s="49" t="str">
        <f t="shared" si="18"/>
        <v/>
      </c>
      <c r="B263" s="50" t="str">
        <f t="shared" si="19"/>
        <v/>
      </c>
      <c r="C263" s="51" t="str">
        <f t="shared" si="20"/>
        <v/>
      </c>
      <c r="D263" s="52"/>
      <c r="E263" s="51" t="str">
        <f t="shared" si="21"/>
        <v/>
      </c>
      <c r="F263" s="51" t="str">
        <f t="shared" si="22"/>
        <v/>
      </c>
      <c r="G263" s="51" t="str">
        <f t="shared" si="23"/>
        <v/>
      </c>
    </row>
    <row r="264" spans="1:7" x14ac:dyDescent="0.2">
      <c r="A264" s="49" t="str">
        <f t="shared" si="18"/>
        <v/>
      </c>
      <c r="B264" s="50" t="str">
        <f t="shared" si="19"/>
        <v/>
      </c>
      <c r="C264" s="51" t="str">
        <f t="shared" si="20"/>
        <v/>
      </c>
      <c r="D264" s="52"/>
      <c r="E264" s="51" t="str">
        <f t="shared" si="21"/>
        <v/>
      </c>
      <c r="F264" s="51" t="str">
        <f t="shared" si="22"/>
        <v/>
      </c>
      <c r="G264" s="51" t="str">
        <f t="shared" si="23"/>
        <v/>
      </c>
    </row>
    <row r="265" spans="1:7" x14ac:dyDescent="0.2">
      <c r="A265" s="49" t="str">
        <f t="shared" si="18"/>
        <v/>
      </c>
      <c r="B265" s="50" t="str">
        <f t="shared" si="19"/>
        <v/>
      </c>
      <c r="C265" s="51" t="str">
        <f t="shared" si="20"/>
        <v/>
      </c>
      <c r="D265" s="52"/>
      <c r="E265" s="51" t="str">
        <f t="shared" si="21"/>
        <v/>
      </c>
      <c r="F265" s="51" t="str">
        <f t="shared" si="22"/>
        <v/>
      </c>
      <c r="G265" s="51" t="str">
        <f t="shared" si="23"/>
        <v/>
      </c>
    </row>
    <row r="266" spans="1:7" x14ac:dyDescent="0.2">
      <c r="A266" s="49" t="str">
        <f t="shared" si="18"/>
        <v/>
      </c>
      <c r="B266" s="50" t="str">
        <f t="shared" si="19"/>
        <v/>
      </c>
      <c r="C266" s="51" t="str">
        <f t="shared" si="20"/>
        <v/>
      </c>
      <c r="D266" s="52"/>
      <c r="E266" s="51" t="str">
        <f t="shared" si="21"/>
        <v/>
      </c>
      <c r="F266" s="51" t="str">
        <f t="shared" si="22"/>
        <v/>
      </c>
      <c r="G266" s="51" t="str">
        <f t="shared" si="23"/>
        <v/>
      </c>
    </row>
    <row r="267" spans="1:7" x14ac:dyDescent="0.2">
      <c r="A267" s="49" t="str">
        <f t="shared" si="18"/>
        <v/>
      </c>
      <c r="B267" s="50" t="str">
        <f t="shared" si="19"/>
        <v/>
      </c>
      <c r="C267" s="51" t="str">
        <f t="shared" si="20"/>
        <v/>
      </c>
      <c r="D267" s="52"/>
      <c r="E267" s="51" t="str">
        <f t="shared" si="21"/>
        <v/>
      </c>
      <c r="F267" s="51" t="str">
        <f t="shared" si="22"/>
        <v/>
      </c>
      <c r="G267" s="51" t="str">
        <f t="shared" si="23"/>
        <v/>
      </c>
    </row>
    <row r="268" spans="1:7" x14ac:dyDescent="0.2">
      <c r="A268" s="49" t="str">
        <f t="shared" si="18"/>
        <v/>
      </c>
      <c r="B268" s="50" t="str">
        <f t="shared" si="19"/>
        <v/>
      </c>
      <c r="C268" s="51" t="str">
        <f t="shared" si="20"/>
        <v/>
      </c>
      <c r="D268" s="52"/>
      <c r="E268" s="51" t="str">
        <f t="shared" si="21"/>
        <v/>
      </c>
      <c r="F268" s="51" t="str">
        <f t="shared" si="22"/>
        <v/>
      </c>
      <c r="G268" s="51" t="str">
        <f t="shared" si="23"/>
        <v/>
      </c>
    </row>
    <row r="269" spans="1:7" x14ac:dyDescent="0.2">
      <c r="A269" s="49" t="str">
        <f t="shared" si="18"/>
        <v/>
      </c>
      <c r="B269" s="50" t="str">
        <f t="shared" si="19"/>
        <v/>
      </c>
      <c r="C269" s="51" t="str">
        <f t="shared" si="20"/>
        <v/>
      </c>
      <c r="D269" s="52"/>
      <c r="E269" s="51" t="str">
        <f t="shared" si="21"/>
        <v/>
      </c>
      <c r="F269" s="51" t="str">
        <f t="shared" si="22"/>
        <v/>
      </c>
      <c r="G269" s="51" t="str">
        <f t="shared" si="23"/>
        <v/>
      </c>
    </row>
    <row r="270" spans="1:7" x14ac:dyDescent="0.2">
      <c r="A270" s="49" t="str">
        <f t="shared" si="18"/>
        <v/>
      </c>
      <c r="B270" s="50" t="str">
        <f t="shared" si="19"/>
        <v/>
      </c>
      <c r="C270" s="51" t="str">
        <f t="shared" si="20"/>
        <v/>
      </c>
      <c r="D270" s="52"/>
      <c r="E270" s="51" t="str">
        <f t="shared" si="21"/>
        <v/>
      </c>
      <c r="F270" s="51" t="str">
        <f t="shared" si="22"/>
        <v/>
      </c>
      <c r="G270" s="51" t="str">
        <f t="shared" si="23"/>
        <v/>
      </c>
    </row>
    <row r="271" spans="1:7" x14ac:dyDescent="0.2">
      <c r="A271" s="49" t="str">
        <f t="shared" si="18"/>
        <v/>
      </c>
      <c r="B271" s="50" t="str">
        <f t="shared" si="19"/>
        <v/>
      </c>
      <c r="C271" s="51" t="str">
        <f t="shared" si="20"/>
        <v/>
      </c>
      <c r="D271" s="52"/>
      <c r="E271" s="51" t="str">
        <f t="shared" si="21"/>
        <v/>
      </c>
      <c r="F271" s="51" t="str">
        <f t="shared" si="22"/>
        <v/>
      </c>
      <c r="G271" s="51" t="str">
        <f t="shared" si="23"/>
        <v/>
      </c>
    </row>
    <row r="272" spans="1:7" x14ac:dyDescent="0.2">
      <c r="A272" s="49" t="str">
        <f t="shared" si="18"/>
        <v/>
      </c>
      <c r="B272" s="50" t="str">
        <f t="shared" si="19"/>
        <v/>
      </c>
      <c r="C272" s="51" t="str">
        <f t="shared" si="20"/>
        <v/>
      </c>
      <c r="D272" s="52"/>
      <c r="E272" s="51" t="str">
        <f t="shared" si="21"/>
        <v/>
      </c>
      <c r="F272" s="51" t="str">
        <f t="shared" si="22"/>
        <v/>
      </c>
      <c r="G272" s="51" t="str">
        <f t="shared" si="23"/>
        <v/>
      </c>
    </row>
    <row r="273" spans="1:7" x14ac:dyDescent="0.2">
      <c r="A273" s="49" t="str">
        <f t="shared" si="18"/>
        <v/>
      </c>
      <c r="B273" s="50" t="str">
        <f t="shared" si="19"/>
        <v/>
      </c>
      <c r="C273" s="51" t="str">
        <f t="shared" si="20"/>
        <v/>
      </c>
      <c r="D273" s="52"/>
      <c r="E273" s="51" t="str">
        <f t="shared" si="21"/>
        <v/>
      </c>
      <c r="F273" s="51" t="str">
        <f t="shared" si="22"/>
        <v/>
      </c>
      <c r="G273" s="51" t="str">
        <f t="shared" si="23"/>
        <v/>
      </c>
    </row>
    <row r="274" spans="1:7" x14ac:dyDescent="0.2">
      <c r="A274" s="49" t="str">
        <f t="shared" si="18"/>
        <v/>
      </c>
      <c r="B274" s="50" t="str">
        <f t="shared" si="19"/>
        <v/>
      </c>
      <c r="C274" s="51" t="str">
        <f t="shared" si="20"/>
        <v/>
      </c>
      <c r="D274" s="52"/>
      <c r="E274" s="51" t="str">
        <f t="shared" si="21"/>
        <v/>
      </c>
      <c r="F274" s="51" t="str">
        <f t="shared" si="22"/>
        <v/>
      </c>
      <c r="G274" s="51" t="str">
        <f t="shared" si="23"/>
        <v/>
      </c>
    </row>
    <row r="275" spans="1:7" x14ac:dyDescent="0.2">
      <c r="A275" s="49" t="str">
        <f t="shared" ref="A275:A338" si="24">IF(A274&gt;=$D$12,"",A274+1)</f>
        <v/>
      </c>
      <c r="B275" s="50" t="str">
        <f t="shared" ref="B275:B338" si="25">IF(A275="","",DATE(YEAR(fpdate),MONTH(fpdate)+(A275-1),DAY(fpdate)))</f>
        <v/>
      </c>
      <c r="C275" s="51" t="str">
        <f t="shared" ref="C275:C338" si="26">IF(A275="","",IF(OR(A275=nper,payment&gt;ROUND((1+rate)*G274,2)),ROUND((1+rate)*G274,2),payment))</f>
        <v/>
      </c>
      <c r="D275" s="52"/>
      <c r="E275" s="51" t="str">
        <f t="shared" ref="E275:E338" si="27">IF(A275="","",ROUND(rate*G274,2))</f>
        <v/>
      </c>
      <c r="F275" s="51" t="str">
        <f t="shared" ref="F275:F338" si="28">IF(A275="","",C275-E275+D275)</f>
        <v/>
      </c>
      <c r="G275" s="51" t="str">
        <f t="shared" ref="G275:G338" si="29">IF(A275="","",G274-F275)</f>
        <v/>
      </c>
    </row>
    <row r="276" spans="1:7" x14ac:dyDescent="0.2">
      <c r="A276" s="49" t="str">
        <f t="shared" si="24"/>
        <v/>
      </c>
      <c r="B276" s="50" t="str">
        <f t="shared" si="25"/>
        <v/>
      </c>
      <c r="C276" s="51" t="str">
        <f t="shared" si="26"/>
        <v/>
      </c>
      <c r="D276" s="52"/>
      <c r="E276" s="51" t="str">
        <f t="shared" si="27"/>
        <v/>
      </c>
      <c r="F276" s="51" t="str">
        <f t="shared" si="28"/>
        <v/>
      </c>
      <c r="G276" s="51" t="str">
        <f t="shared" si="29"/>
        <v/>
      </c>
    </row>
    <row r="277" spans="1:7" x14ac:dyDescent="0.2">
      <c r="A277" s="49" t="str">
        <f t="shared" si="24"/>
        <v/>
      </c>
      <c r="B277" s="50" t="str">
        <f t="shared" si="25"/>
        <v/>
      </c>
      <c r="C277" s="51" t="str">
        <f t="shared" si="26"/>
        <v/>
      </c>
      <c r="D277" s="52"/>
      <c r="E277" s="51" t="str">
        <f t="shared" si="27"/>
        <v/>
      </c>
      <c r="F277" s="51" t="str">
        <f t="shared" si="28"/>
        <v/>
      </c>
      <c r="G277" s="51" t="str">
        <f t="shared" si="29"/>
        <v/>
      </c>
    </row>
    <row r="278" spans="1:7" x14ac:dyDescent="0.2">
      <c r="A278" s="49" t="str">
        <f t="shared" si="24"/>
        <v/>
      </c>
      <c r="B278" s="50" t="str">
        <f t="shared" si="25"/>
        <v/>
      </c>
      <c r="C278" s="51" t="str">
        <f t="shared" si="26"/>
        <v/>
      </c>
      <c r="D278" s="52"/>
      <c r="E278" s="51" t="str">
        <f t="shared" si="27"/>
        <v/>
      </c>
      <c r="F278" s="51" t="str">
        <f t="shared" si="28"/>
        <v/>
      </c>
      <c r="G278" s="51" t="str">
        <f t="shared" si="29"/>
        <v/>
      </c>
    </row>
    <row r="279" spans="1:7" x14ac:dyDescent="0.2">
      <c r="A279" s="49" t="str">
        <f t="shared" si="24"/>
        <v/>
      </c>
      <c r="B279" s="50" t="str">
        <f t="shared" si="25"/>
        <v/>
      </c>
      <c r="C279" s="51" t="str">
        <f t="shared" si="26"/>
        <v/>
      </c>
      <c r="D279" s="52"/>
      <c r="E279" s="51" t="str">
        <f t="shared" si="27"/>
        <v/>
      </c>
      <c r="F279" s="51" t="str">
        <f t="shared" si="28"/>
        <v/>
      </c>
      <c r="G279" s="51" t="str">
        <f t="shared" si="29"/>
        <v/>
      </c>
    </row>
    <row r="280" spans="1:7" x14ac:dyDescent="0.2">
      <c r="A280" s="49" t="str">
        <f t="shared" si="24"/>
        <v/>
      </c>
      <c r="B280" s="50" t="str">
        <f t="shared" si="25"/>
        <v/>
      </c>
      <c r="C280" s="51" t="str">
        <f t="shared" si="26"/>
        <v/>
      </c>
      <c r="D280" s="52"/>
      <c r="E280" s="51" t="str">
        <f t="shared" si="27"/>
        <v/>
      </c>
      <c r="F280" s="51" t="str">
        <f t="shared" si="28"/>
        <v/>
      </c>
      <c r="G280" s="51" t="str">
        <f t="shared" si="29"/>
        <v/>
      </c>
    </row>
    <row r="281" spans="1:7" x14ac:dyDescent="0.2">
      <c r="A281" s="49" t="str">
        <f t="shared" si="24"/>
        <v/>
      </c>
      <c r="B281" s="50" t="str">
        <f t="shared" si="25"/>
        <v/>
      </c>
      <c r="C281" s="51" t="str">
        <f t="shared" si="26"/>
        <v/>
      </c>
      <c r="D281" s="52"/>
      <c r="E281" s="51" t="str">
        <f t="shared" si="27"/>
        <v/>
      </c>
      <c r="F281" s="51" t="str">
        <f t="shared" si="28"/>
        <v/>
      </c>
      <c r="G281" s="51" t="str">
        <f t="shared" si="29"/>
        <v/>
      </c>
    </row>
    <row r="282" spans="1:7" x14ac:dyDescent="0.2">
      <c r="A282" s="49" t="str">
        <f t="shared" si="24"/>
        <v/>
      </c>
      <c r="B282" s="50" t="str">
        <f t="shared" si="25"/>
        <v/>
      </c>
      <c r="C282" s="51" t="str">
        <f t="shared" si="26"/>
        <v/>
      </c>
      <c r="D282" s="52"/>
      <c r="E282" s="51" t="str">
        <f t="shared" si="27"/>
        <v/>
      </c>
      <c r="F282" s="51" t="str">
        <f t="shared" si="28"/>
        <v/>
      </c>
      <c r="G282" s="51" t="str">
        <f t="shared" si="29"/>
        <v/>
      </c>
    </row>
    <row r="283" spans="1:7" x14ac:dyDescent="0.2">
      <c r="A283" s="49" t="str">
        <f t="shared" si="24"/>
        <v/>
      </c>
      <c r="B283" s="50" t="str">
        <f t="shared" si="25"/>
        <v/>
      </c>
      <c r="C283" s="51" t="str">
        <f t="shared" si="26"/>
        <v/>
      </c>
      <c r="D283" s="52"/>
      <c r="E283" s="51" t="str">
        <f t="shared" si="27"/>
        <v/>
      </c>
      <c r="F283" s="51" t="str">
        <f t="shared" si="28"/>
        <v/>
      </c>
      <c r="G283" s="51" t="str">
        <f t="shared" si="29"/>
        <v/>
      </c>
    </row>
    <row r="284" spans="1:7" x14ac:dyDescent="0.2">
      <c r="A284" s="49" t="str">
        <f t="shared" si="24"/>
        <v/>
      </c>
      <c r="B284" s="50" t="str">
        <f t="shared" si="25"/>
        <v/>
      </c>
      <c r="C284" s="51" t="str">
        <f t="shared" si="26"/>
        <v/>
      </c>
      <c r="D284" s="52"/>
      <c r="E284" s="51" t="str">
        <f t="shared" si="27"/>
        <v/>
      </c>
      <c r="F284" s="51" t="str">
        <f t="shared" si="28"/>
        <v/>
      </c>
      <c r="G284" s="51" t="str">
        <f t="shared" si="29"/>
        <v/>
      </c>
    </row>
    <row r="285" spans="1:7" x14ac:dyDescent="0.2">
      <c r="A285" s="49" t="str">
        <f t="shared" si="24"/>
        <v/>
      </c>
      <c r="B285" s="50" t="str">
        <f t="shared" si="25"/>
        <v/>
      </c>
      <c r="C285" s="51" t="str">
        <f t="shared" si="26"/>
        <v/>
      </c>
      <c r="D285" s="52"/>
      <c r="E285" s="51" t="str">
        <f t="shared" si="27"/>
        <v/>
      </c>
      <c r="F285" s="51" t="str">
        <f t="shared" si="28"/>
        <v/>
      </c>
      <c r="G285" s="51" t="str">
        <f t="shared" si="29"/>
        <v/>
      </c>
    </row>
    <row r="286" spans="1:7" x14ac:dyDescent="0.2">
      <c r="A286" s="49" t="str">
        <f t="shared" si="24"/>
        <v/>
      </c>
      <c r="B286" s="50" t="str">
        <f t="shared" si="25"/>
        <v/>
      </c>
      <c r="C286" s="51" t="str">
        <f t="shared" si="26"/>
        <v/>
      </c>
      <c r="D286" s="52"/>
      <c r="E286" s="51" t="str">
        <f t="shared" si="27"/>
        <v/>
      </c>
      <c r="F286" s="51" t="str">
        <f t="shared" si="28"/>
        <v/>
      </c>
      <c r="G286" s="51" t="str">
        <f t="shared" si="29"/>
        <v/>
      </c>
    </row>
    <row r="287" spans="1:7" x14ac:dyDescent="0.2">
      <c r="A287" s="49" t="str">
        <f t="shared" si="24"/>
        <v/>
      </c>
      <c r="B287" s="50" t="str">
        <f t="shared" si="25"/>
        <v/>
      </c>
      <c r="C287" s="51" t="str">
        <f t="shared" si="26"/>
        <v/>
      </c>
      <c r="D287" s="52"/>
      <c r="E287" s="51" t="str">
        <f t="shared" si="27"/>
        <v/>
      </c>
      <c r="F287" s="51" t="str">
        <f t="shared" si="28"/>
        <v/>
      </c>
      <c r="G287" s="51" t="str">
        <f t="shared" si="29"/>
        <v/>
      </c>
    </row>
    <row r="288" spans="1:7" x14ac:dyDescent="0.2">
      <c r="A288" s="49" t="str">
        <f t="shared" si="24"/>
        <v/>
      </c>
      <c r="B288" s="50" t="str">
        <f t="shared" si="25"/>
        <v/>
      </c>
      <c r="C288" s="51" t="str">
        <f t="shared" si="26"/>
        <v/>
      </c>
      <c r="D288" s="52"/>
      <c r="E288" s="51" t="str">
        <f t="shared" si="27"/>
        <v/>
      </c>
      <c r="F288" s="51" t="str">
        <f t="shared" si="28"/>
        <v/>
      </c>
      <c r="G288" s="51" t="str">
        <f t="shared" si="29"/>
        <v/>
      </c>
    </row>
    <row r="289" spans="1:7" x14ac:dyDescent="0.2">
      <c r="A289" s="49" t="str">
        <f t="shared" si="24"/>
        <v/>
      </c>
      <c r="B289" s="50" t="str">
        <f t="shared" si="25"/>
        <v/>
      </c>
      <c r="C289" s="51" t="str">
        <f t="shared" si="26"/>
        <v/>
      </c>
      <c r="D289" s="52"/>
      <c r="E289" s="51" t="str">
        <f t="shared" si="27"/>
        <v/>
      </c>
      <c r="F289" s="51" t="str">
        <f t="shared" si="28"/>
        <v/>
      </c>
      <c r="G289" s="51" t="str">
        <f t="shared" si="29"/>
        <v/>
      </c>
    </row>
    <row r="290" spans="1:7" x14ac:dyDescent="0.2">
      <c r="A290" s="49" t="str">
        <f t="shared" si="24"/>
        <v/>
      </c>
      <c r="B290" s="50" t="str">
        <f t="shared" si="25"/>
        <v/>
      </c>
      <c r="C290" s="51" t="str">
        <f t="shared" si="26"/>
        <v/>
      </c>
      <c r="D290" s="52"/>
      <c r="E290" s="51" t="str">
        <f t="shared" si="27"/>
        <v/>
      </c>
      <c r="F290" s="51" t="str">
        <f t="shared" si="28"/>
        <v/>
      </c>
      <c r="G290" s="51" t="str">
        <f t="shared" si="29"/>
        <v/>
      </c>
    </row>
    <row r="291" spans="1:7" x14ac:dyDescent="0.2">
      <c r="A291" s="49" t="str">
        <f t="shared" si="24"/>
        <v/>
      </c>
      <c r="B291" s="50" t="str">
        <f t="shared" si="25"/>
        <v/>
      </c>
      <c r="C291" s="51" t="str">
        <f t="shared" si="26"/>
        <v/>
      </c>
      <c r="D291" s="52"/>
      <c r="E291" s="51" t="str">
        <f t="shared" si="27"/>
        <v/>
      </c>
      <c r="F291" s="51" t="str">
        <f t="shared" si="28"/>
        <v/>
      </c>
      <c r="G291" s="51" t="str">
        <f t="shared" si="29"/>
        <v/>
      </c>
    </row>
    <row r="292" spans="1:7" x14ac:dyDescent="0.2">
      <c r="A292" s="49" t="str">
        <f t="shared" si="24"/>
        <v/>
      </c>
      <c r="B292" s="50" t="str">
        <f t="shared" si="25"/>
        <v/>
      </c>
      <c r="C292" s="51" t="str">
        <f t="shared" si="26"/>
        <v/>
      </c>
      <c r="D292" s="52"/>
      <c r="E292" s="51" t="str">
        <f t="shared" si="27"/>
        <v/>
      </c>
      <c r="F292" s="51" t="str">
        <f t="shared" si="28"/>
        <v/>
      </c>
      <c r="G292" s="51" t="str">
        <f t="shared" si="29"/>
        <v/>
      </c>
    </row>
    <row r="293" spans="1:7" x14ac:dyDescent="0.2">
      <c r="A293" s="49" t="str">
        <f t="shared" si="24"/>
        <v/>
      </c>
      <c r="B293" s="50" t="str">
        <f t="shared" si="25"/>
        <v/>
      </c>
      <c r="C293" s="51" t="str">
        <f t="shared" si="26"/>
        <v/>
      </c>
      <c r="D293" s="52"/>
      <c r="E293" s="51" t="str">
        <f t="shared" si="27"/>
        <v/>
      </c>
      <c r="F293" s="51" t="str">
        <f t="shared" si="28"/>
        <v/>
      </c>
      <c r="G293" s="51" t="str">
        <f t="shared" si="29"/>
        <v/>
      </c>
    </row>
    <row r="294" spans="1:7" x14ac:dyDescent="0.2">
      <c r="A294" s="49" t="str">
        <f t="shared" si="24"/>
        <v/>
      </c>
      <c r="B294" s="50" t="str">
        <f t="shared" si="25"/>
        <v/>
      </c>
      <c r="C294" s="51" t="str">
        <f t="shared" si="26"/>
        <v/>
      </c>
      <c r="D294" s="52"/>
      <c r="E294" s="51" t="str">
        <f t="shared" si="27"/>
        <v/>
      </c>
      <c r="F294" s="51" t="str">
        <f t="shared" si="28"/>
        <v/>
      </c>
      <c r="G294" s="51" t="str">
        <f t="shared" si="29"/>
        <v/>
      </c>
    </row>
    <row r="295" spans="1:7" x14ac:dyDescent="0.2">
      <c r="A295" s="49" t="str">
        <f t="shared" si="24"/>
        <v/>
      </c>
      <c r="B295" s="50" t="str">
        <f t="shared" si="25"/>
        <v/>
      </c>
      <c r="C295" s="51" t="str">
        <f t="shared" si="26"/>
        <v/>
      </c>
      <c r="D295" s="52"/>
      <c r="E295" s="51" t="str">
        <f t="shared" si="27"/>
        <v/>
      </c>
      <c r="F295" s="51" t="str">
        <f t="shared" si="28"/>
        <v/>
      </c>
      <c r="G295" s="51" t="str">
        <f t="shared" si="29"/>
        <v/>
      </c>
    </row>
    <row r="296" spans="1:7" x14ac:dyDescent="0.2">
      <c r="A296" s="49" t="str">
        <f t="shared" si="24"/>
        <v/>
      </c>
      <c r="B296" s="50" t="str">
        <f t="shared" si="25"/>
        <v/>
      </c>
      <c r="C296" s="51" t="str">
        <f t="shared" si="26"/>
        <v/>
      </c>
      <c r="D296" s="52"/>
      <c r="E296" s="51" t="str">
        <f t="shared" si="27"/>
        <v/>
      </c>
      <c r="F296" s="51" t="str">
        <f t="shared" si="28"/>
        <v/>
      </c>
      <c r="G296" s="51" t="str">
        <f t="shared" si="29"/>
        <v/>
      </c>
    </row>
    <row r="297" spans="1:7" x14ac:dyDescent="0.2">
      <c r="A297" s="49" t="str">
        <f t="shared" si="24"/>
        <v/>
      </c>
      <c r="B297" s="50" t="str">
        <f t="shared" si="25"/>
        <v/>
      </c>
      <c r="C297" s="51" t="str">
        <f t="shared" si="26"/>
        <v/>
      </c>
      <c r="D297" s="52"/>
      <c r="E297" s="51" t="str">
        <f t="shared" si="27"/>
        <v/>
      </c>
      <c r="F297" s="51" t="str">
        <f t="shared" si="28"/>
        <v/>
      </c>
      <c r="G297" s="51" t="str">
        <f t="shared" si="29"/>
        <v/>
      </c>
    </row>
    <row r="298" spans="1:7" x14ac:dyDescent="0.2">
      <c r="A298" s="49" t="str">
        <f t="shared" si="24"/>
        <v/>
      </c>
      <c r="B298" s="50" t="str">
        <f t="shared" si="25"/>
        <v/>
      </c>
      <c r="C298" s="51" t="str">
        <f t="shared" si="26"/>
        <v/>
      </c>
      <c r="D298" s="52"/>
      <c r="E298" s="51" t="str">
        <f t="shared" si="27"/>
        <v/>
      </c>
      <c r="F298" s="51" t="str">
        <f t="shared" si="28"/>
        <v/>
      </c>
      <c r="G298" s="51" t="str">
        <f t="shared" si="29"/>
        <v/>
      </c>
    </row>
    <row r="299" spans="1:7" x14ac:dyDescent="0.2">
      <c r="A299" s="49" t="str">
        <f t="shared" si="24"/>
        <v/>
      </c>
      <c r="B299" s="50" t="str">
        <f t="shared" si="25"/>
        <v/>
      </c>
      <c r="C299" s="51" t="str">
        <f t="shared" si="26"/>
        <v/>
      </c>
      <c r="D299" s="52"/>
      <c r="E299" s="51" t="str">
        <f t="shared" si="27"/>
        <v/>
      </c>
      <c r="F299" s="51" t="str">
        <f t="shared" si="28"/>
        <v/>
      </c>
      <c r="G299" s="51" t="str">
        <f t="shared" si="29"/>
        <v/>
      </c>
    </row>
    <row r="300" spans="1:7" x14ac:dyDescent="0.2">
      <c r="A300" s="49" t="str">
        <f t="shared" si="24"/>
        <v/>
      </c>
      <c r="B300" s="50" t="str">
        <f t="shared" si="25"/>
        <v/>
      </c>
      <c r="C300" s="51" t="str">
        <f t="shared" si="26"/>
        <v/>
      </c>
      <c r="D300" s="52"/>
      <c r="E300" s="51" t="str">
        <f t="shared" si="27"/>
        <v/>
      </c>
      <c r="F300" s="51" t="str">
        <f t="shared" si="28"/>
        <v/>
      </c>
      <c r="G300" s="51" t="str">
        <f t="shared" si="29"/>
        <v/>
      </c>
    </row>
    <row r="301" spans="1:7" x14ac:dyDescent="0.2">
      <c r="A301" s="49" t="str">
        <f t="shared" si="24"/>
        <v/>
      </c>
      <c r="B301" s="50" t="str">
        <f t="shared" si="25"/>
        <v/>
      </c>
      <c r="C301" s="51" t="str">
        <f t="shared" si="26"/>
        <v/>
      </c>
      <c r="D301" s="52"/>
      <c r="E301" s="51" t="str">
        <f t="shared" si="27"/>
        <v/>
      </c>
      <c r="F301" s="51" t="str">
        <f t="shared" si="28"/>
        <v/>
      </c>
      <c r="G301" s="51" t="str">
        <f t="shared" si="29"/>
        <v/>
      </c>
    </row>
    <row r="302" spans="1:7" x14ac:dyDescent="0.2">
      <c r="A302" s="49" t="str">
        <f t="shared" si="24"/>
        <v/>
      </c>
      <c r="B302" s="50" t="str">
        <f t="shared" si="25"/>
        <v/>
      </c>
      <c r="C302" s="51" t="str">
        <f t="shared" si="26"/>
        <v/>
      </c>
      <c r="D302" s="52"/>
      <c r="E302" s="51" t="str">
        <f t="shared" si="27"/>
        <v/>
      </c>
      <c r="F302" s="51" t="str">
        <f t="shared" si="28"/>
        <v/>
      </c>
      <c r="G302" s="51" t="str">
        <f t="shared" si="29"/>
        <v/>
      </c>
    </row>
    <row r="303" spans="1:7" x14ac:dyDescent="0.2">
      <c r="A303" s="49" t="str">
        <f t="shared" si="24"/>
        <v/>
      </c>
      <c r="B303" s="50" t="str">
        <f t="shared" si="25"/>
        <v/>
      </c>
      <c r="C303" s="51" t="str">
        <f t="shared" si="26"/>
        <v/>
      </c>
      <c r="D303" s="52"/>
      <c r="E303" s="51" t="str">
        <f t="shared" si="27"/>
        <v/>
      </c>
      <c r="F303" s="51" t="str">
        <f t="shared" si="28"/>
        <v/>
      </c>
      <c r="G303" s="51" t="str">
        <f t="shared" si="29"/>
        <v/>
      </c>
    </row>
    <row r="304" spans="1:7" x14ac:dyDescent="0.2">
      <c r="A304" s="49" t="str">
        <f t="shared" si="24"/>
        <v/>
      </c>
      <c r="B304" s="50" t="str">
        <f t="shared" si="25"/>
        <v/>
      </c>
      <c r="C304" s="51" t="str">
        <f t="shared" si="26"/>
        <v/>
      </c>
      <c r="D304" s="52"/>
      <c r="E304" s="51" t="str">
        <f t="shared" si="27"/>
        <v/>
      </c>
      <c r="F304" s="51" t="str">
        <f t="shared" si="28"/>
        <v/>
      </c>
      <c r="G304" s="51" t="str">
        <f t="shared" si="29"/>
        <v/>
      </c>
    </row>
    <row r="305" spans="1:7" x14ac:dyDescent="0.2">
      <c r="A305" s="49" t="str">
        <f t="shared" si="24"/>
        <v/>
      </c>
      <c r="B305" s="50" t="str">
        <f t="shared" si="25"/>
        <v/>
      </c>
      <c r="C305" s="51" t="str">
        <f t="shared" si="26"/>
        <v/>
      </c>
      <c r="D305" s="52"/>
      <c r="E305" s="51" t="str">
        <f t="shared" si="27"/>
        <v/>
      </c>
      <c r="F305" s="51" t="str">
        <f t="shared" si="28"/>
        <v/>
      </c>
      <c r="G305" s="51" t="str">
        <f t="shared" si="29"/>
        <v/>
      </c>
    </row>
    <row r="306" spans="1:7" x14ac:dyDescent="0.2">
      <c r="A306" s="49" t="str">
        <f t="shared" si="24"/>
        <v/>
      </c>
      <c r="B306" s="50" t="str">
        <f t="shared" si="25"/>
        <v/>
      </c>
      <c r="C306" s="51" t="str">
        <f t="shared" si="26"/>
        <v/>
      </c>
      <c r="D306" s="52"/>
      <c r="E306" s="51" t="str">
        <f t="shared" si="27"/>
        <v/>
      </c>
      <c r="F306" s="51" t="str">
        <f t="shared" si="28"/>
        <v/>
      </c>
      <c r="G306" s="51" t="str">
        <f t="shared" si="29"/>
        <v/>
      </c>
    </row>
    <row r="307" spans="1:7" x14ac:dyDescent="0.2">
      <c r="A307" s="49" t="str">
        <f t="shared" si="24"/>
        <v/>
      </c>
      <c r="B307" s="50" t="str">
        <f t="shared" si="25"/>
        <v/>
      </c>
      <c r="C307" s="51" t="str">
        <f t="shared" si="26"/>
        <v/>
      </c>
      <c r="D307" s="52"/>
      <c r="E307" s="51" t="str">
        <f t="shared" si="27"/>
        <v/>
      </c>
      <c r="F307" s="51" t="str">
        <f t="shared" si="28"/>
        <v/>
      </c>
      <c r="G307" s="51" t="str">
        <f t="shared" si="29"/>
        <v/>
      </c>
    </row>
    <row r="308" spans="1:7" x14ac:dyDescent="0.2">
      <c r="A308" s="49" t="str">
        <f t="shared" si="24"/>
        <v/>
      </c>
      <c r="B308" s="50" t="str">
        <f t="shared" si="25"/>
        <v/>
      </c>
      <c r="C308" s="51" t="str">
        <f t="shared" si="26"/>
        <v/>
      </c>
      <c r="D308" s="52"/>
      <c r="E308" s="51" t="str">
        <f t="shared" si="27"/>
        <v/>
      </c>
      <c r="F308" s="51" t="str">
        <f t="shared" si="28"/>
        <v/>
      </c>
      <c r="G308" s="51" t="str">
        <f t="shared" si="29"/>
        <v/>
      </c>
    </row>
    <row r="309" spans="1:7" x14ac:dyDescent="0.2">
      <c r="A309" s="49" t="str">
        <f t="shared" si="24"/>
        <v/>
      </c>
      <c r="B309" s="50" t="str">
        <f t="shared" si="25"/>
        <v/>
      </c>
      <c r="C309" s="51" t="str">
        <f t="shared" si="26"/>
        <v/>
      </c>
      <c r="D309" s="52"/>
      <c r="E309" s="51" t="str">
        <f t="shared" si="27"/>
        <v/>
      </c>
      <c r="F309" s="51" t="str">
        <f t="shared" si="28"/>
        <v/>
      </c>
      <c r="G309" s="51" t="str">
        <f t="shared" si="29"/>
        <v/>
      </c>
    </row>
    <row r="310" spans="1:7" x14ac:dyDescent="0.2">
      <c r="A310" s="49" t="str">
        <f t="shared" si="24"/>
        <v/>
      </c>
      <c r="B310" s="50" t="str">
        <f t="shared" si="25"/>
        <v/>
      </c>
      <c r="C310" s="51" t="str">
        <f t="shared" si="26"/>
        <v/>
      </c>
      <c r="D310" s="52"/>
      <c r="E310" s="51" t="str">
        <f t="shared" si="27"/>
        <v/>
      </c>
      <c r="F310" s="51" t="str">
        <f t="shared" si="28"/>
        <v/>
      </c>
      <c r="G310" s="51" t="str">
        <f t="shared" si="29"/>
        <v/>
      </c>
    </row>
    <row r="311" spans="1:7" x14ac:dyDescent="0.2">
      <c r="A311" s="49" t="str">
        <f t="shared" si="24"/>
        <v/>
      </c>
      <c r="B311" s="50" t="str">
        <f t="shared" si="25"/>
        <v/>
      </c>
      <c r="C311" s="51" t="str">
        <f t="shared" si="26"/>
        <v/>
      </c>
      <c r="D311" s="52"/>
      <c r="E311" s="51" t="str">
        <f t="shared" si="27"/>
        <v/>
      </c>
      <c r="F311" s="51" t="str">
        <f t="shared" si="28"/>
        <v/>
      </c>
      <c r="G311" s="51" t="str">
        <f t="shared" si="29"/>
        <v/>
      </c>
    </row>
    <row r="312" spans="1:7" x14ac:dyDescent="0.2">
      <c r="A312" s="49" t="str">
        <f t="shared" si="24"/>
        <v/>
      </c>
      <c r="B312" s="50" t="str">
        <f t="shared" si="25"/>
        <v/>
      </c>
      <c r="C312" s="51" t="str">
        <f t="shared" si="26"/>
        <v/>
      </c>
      <c r="D312" s="52"/>
      <c r="E312" s="51" t="str">
        <f t="shared" si="27"/>
        <v/>
      </c>
      <c r="F312" s="51" t="str">
        <f t="shared" si="28"/>
        <v/>
      </c>
      <c r="G312" s="51" t="str">
        <f t="shared" si="29"/>
        <v/>
      </c>
    </row>
    <row r="313" spans="1:7" x14ac:dyDescent="0.2">
      <c r="A313" s="49" t="str">
        <f t="shared" si="24"/>
        <v/>
      </c>
      <c r="B313" s="50" t="str">
        <f t="shared" si="25"/>
        <v/>
      </c>
      <c r="C313" s="51" t="str">
        <f t="shared" si="26"/>
        <v/>
      </c>
      <c r="D313" s="52"/>
      <c r="E313" s="51" t="str">
        <f t="shared" si="27"/>
        <v/>
      </c>
      <c r="F313" s="51" t="str">
        <f t="shared" si="28"/>
        <v/>
      </c>
      <c r="G313" s="51" t="str">
        <f t="shared" si="29"/>
        <v/>
      </c>
    </row>
    <row r="314" spans="1:7" x14ac:dyDescent="0.2">
      <c r="A314" s="49" t="str">
        <f t="shared" si="24"/>
        <v/>
      </c>
      <c r="B314" s="50" t="str">
        <f t="shared" si="25"/>
        <v/>
      </c>
      <c r="C314" s="51" t="str">
        <f t="shared" si="26"/>
        <v/>
      </c>
      <c r="D314" s="52"/>
      <c r="E314" s="51" t="str">
        <f t="shared" si="27"/>
        <v/>
      </c>
      <c r="F314" s="51" t="str">
        <f t="shared" si="28"/>
        <v/>
      </c>
      <c r="G314" s="51" t="str">
        <f t="shared" si="29"/>
        <v/>
      </c>
    </row>
    <row r="315" spans="1:7" x14ac:dyDescent="0.2">
      <c r="A315" s="49" t="str">
        <f t="shared" si="24"/>
        <v/>
      </c>
      <c r="B315" s="50" t="str">
        <f t="shared" si="25"/>
        <v/>
      </c>
      <c r="C315" s="51" t="str">
        <f t="shared" si="26"/>
        <v/>
      </c>
      <c r="D315" s="52"/>
      <c r="E315" s="51" t="str">
        <f t="shared" si="27"/>
        <v/>
      </c>
      <c r="F315" s="51" t="str">
        <f t="shared" si="28"/>
        <v/>
      </c>
      <c r="G315" s="51" t="str">
        <f t="shared" si="29"/>
        <v/>
      </c>
    </row>
    <row r="316" spans="1:7" x14ac:dyDescent="0.2">
      <c r="A316" s="49" t="str">
        <f t="shared" si="24"/>
        <v/>
      </c>
      <c r="B316" s="50" t="str">
        <f t="shared" si="25"/>
        <v/>
      </c>
      <c r="C316" s="51" t="str">
        <f t="shared" si="26"/>
        <v/>
      </c>
      <c r="D316" s="52"/>
      <c r="E316" s="51" t="str">
        <f t="shared" si="27"/>
        <v/>
      </c>
      <c r="F316" s="51" t="str">
        <f t="shared" si="28"/>
        <v/>
      </c>
      <c r="G316" s="51" t="str">
        <f t="shared" si="29"/>
        <v/>
      </c>
    </row>
    <row r="317" spans="1:7" x14ac:dyDescent="0.2">
      <c r="A317" s="49" t="str">
        <f t="shared" si="24"/>
        <v/>
      </c>
      <c r="B317" s="50" t="str">
        <f t="shared" si="25"/>
        <v/>
      </c>
      <c r="C317" s="51" t="str">
        <f t="shared" si="26"/>
        <v/>
      </c>
      <c r="D317" s="52"/>
      <c r="E317" s="51" t="str">
        <f t="shared" si="27"/>
        <v/>
      </c>
      <c r="F317" s="51" t="str">
        <f t="shared" si="28"/>
        <v/>
      </c>
      <c r="G317" s="51" t="str">
        <f t="shared" si="29"/>
        <v/>
      </c>
    </row>
    <row r="318" spans="1:7" x14ac:dyDescent="0.2">
      <c r="A318" s="49" t="str">
        <f t="shared" si="24"/>
        <v/>
      </c>
      <c r="B318" s="50" t="str">
        <f t="shared" si="25"/>
        <v/>
      </c>
      <c r="C318" s="51" t="str">
        <f t="shared" si="26"/>
        <v/>
      </c>
      <c r="D318" s="52"/>
      <c r="E318" s="51" t="str">
        <f t="shared" si="27"/>
        <v/>
      </c>
      <c r="F318" s="51" t="str">
        <f t="shared" si="28"/>
        <v/>
      </c>
      <c r="G318" s="51" t="str">
        <f t="shared" si="29"/>
        <v/>
      </c>
    </row>
    <row r="319" spans="1:7" x14ac:dyDescent="0.2">
      <c r="A319" s="49" t="str">
        <f t="shared" si="24"/>
        <v/>
      </c>
      <c r="B319" s="50" t="str">
        <f t="shared" si="25"/>
        <v/>
      </c>
      <c r="C319" s="51" t="str">
        <f t="shared" si="26"/>
        <v/>
      </c>
      <c r="D319" s="52"/>
      <c r="E319" s="51" t="str">
        <f t="shared" si="27"/>
        <v/>
      </c>
      <c r="F319" s="51" t="str">
        <f t="shared" si="28"/>
        <v/>
      </c>
      <c r="G319" s="51" t="str">
        <f t="shared" si="29"/>
        <v/>
      </c>
    </row>
    <row r="320" spans="1:7" x14ac:dyDescent="0.2">
      <c r="A320" s="49" t="str">
        <f t="shared" si="24"/>
        <v/>
      </c>
      <c r="B320" s="50" t="str">
        <f t="shared" si="25"/>
        <v/>
      </c>
      <c r="C320" s="51" t="str">
        <f t="shared" si="26"/>
        <v/>
      </c>
      <c r="D320" s="52"/>
      <c r="E320" s="51" t="str">
        <f t="shared" si="27"/>
        <v/>
      </c>
      <c r="F320" s="51" t="str">
        <f t="shared" si="28"/>
        <v/>
      </c>
      <c r="G320" s="51" t="str">
        <f t="shared" si="29"/>
        <v/>
      </c>
    </row>
    <row r="321" spans="1:7" x14ac:dyDescent="0.2">
      <c r="A321" s="49" t="str">
        <f t="shared" si="24"/>
        <v/>
      </c>
      <c r="B321" s="50" t="str">
        <f t="shared" si="25"/>
        <v/>
      </c>
      <c r="C321" s="51" t="str">
        <f t="shared" si="26"/>
        <v/>
      </c>
      <c r="D321" s="52"/>
      <c r="E321" s="51" t="str">
        <f t="shared" si="27"/>
        <v/>
      </c>
      <c r="F321" s="51" t="str">
        <f t="shared" si="28"/>
        <v/>
      </c>
      <c r="G321" s="51" t="str">
        <f t="shared" si="29"/>
        <v/>
      </c>
    </row>
    <row r="322" spans="1:7" x14ac:dyDescent="0.2">
      <c r="A322" s="49" t="str">
        <f t="shared" si="24"/>
        <v/>
      </c>
      <c r="B322" s="50" t="str">
        <f t="shared" si="25"/>
        <v/>
      </c>
      <c r="C322" s="51" t="str">
        <f t="shared" si="26"/>
        <v/>
      </c>
      <c r="D322" s="52"/>
      <c r="E322" s="51" t="str">
        <f t="shared" si="27"/>
        <v/>
      </c>
      <c r="F322" s="51" t="str">
        <f t="shared" si="28"/>
        <v/>
      </c>
      <c r="G322" s="51" t="str">
        <f t="shared" si="29"/>
        <v/>
      </c>
    </row>
    <row r="323" spans="1:7" x14ac:dyDescent="0.2">
      <c r="A323" s="49" t="str">
        <f t="shared" si="24"/>
        <v/>
      </c>
      <c r="B323" s="50" t="str">
        <f t="shared" si="25"/>
        <v/>
      </c>
      <c r="C323" s="51" t="str">
        <f t="shared" si="26"/>
        <v/>
      </c>
      <c r="D323" s="52"/>
      <c r="E323" s="51" t="str">
        <f t="shared" si="27"/>
        <v/>
      </c>
      <c r="F323" s="51" t="str">
        <f t="shared" si="28"/>
        <v/>
      </c>
      <c r="G323" s="51" t="str">
        <f t="shared" si="29"/>
        <v/>
      </c>
    </row>
    <row r="324" spans="1:7" x14ac:dyDescent="0.2">
      <c r="A324" s="49" t="str">
        <f t="shared" si="24"/>
        <v/>
      </c>
      <c r="B324" s="50" t="str">
        <f t="shared" si="25"/>
        <v/>
      </c>
      <c r="C324" s="51" t="str">
        <f t="shared" si="26"/>
        <v/>
      </c>
      <c r="D324" s="52"/>
      <c r="E324" s="51" t="str">
        <f t="shared" si="27"/>
        <v/>
      </c>
      <c r="F324" s="51" t="str">
        <f t="shared" si="28"/>
        <v/>
      </c>
      <c r="G324" s="51" t="str">
        <f t="shared" si="29"/>
        <v/>
      </c>
    </row>
    <row r="325" spans="1:7" x14ac:dyDescent="0.2">
      <c r="A325" s="49" t="str">
        <f t="shared" si="24"/>
        <v/>
      </c>
      <c r="B325" s="50" t="str">
        <f t="shared" si="25"/>
        <v/>
      </c>
      <c r="C325" s="51" t="str">
        <f t="shared" si="26"/>
        <v/>
      </c>
      <c r="D325" s="52"/>
      <c r="E325" s="51" t="str">
        <f t="shared" si="27"/>
        <v/>
      </c>
      <c r="F325" s="51" t="str">
        <f t="shared" si="28"/>
        <v/>
      </c>
      <c r="G325" s="51" t="str">
        <f t="shared" si="29"/>
        <v/>
      </c>
    </row>
    <row r="326" spans="1:7" x14ac:dyDescent="0.2">
      <c r="A326" s="49" t="str">
        <f t="shared" si="24"/>
        <v/>
      </c>
      <c r="B326" s="50" t="str">
        <f t="shared" si="25"/>
        <v/>
      </c>
      <c r="C326" s="51" t="str">
        <f t="shared" si="26"/>
        <v/>
      </c>
      <c r="D326" s="52"/>
      <c r="E326" s="51" t="str">
        <f t="shared" si="27"/>
        <v/>
      </c>
      <c r="F326" s="51" t="str">
        <f t="shared" si="28"/>
        <v/>
      </c>
      <c r="G326" s="51" t="str">
        <f t="shared" si="29"/>
        <v/>
      </c>
    </row>
    <row r="327" spans="1:7" x14ac:dyDescent="0.2">
      <c r="A327" s="49" t="str">
        <f t="shared" si="24"/>
        <v/>
      </c>
      <c r="B327" s="50" t="str">
        <f t="shared" si="25"/>
        <v/>
      </c>
      <c r="C327" s="51" t="str">
        <f t="shared" si="26"/>
        <v/>
      </c>
      <c r="D327" s="52"/>
      <c r="E327" s="51" t="str">
        <f t="shared" si="27"/>
        <v/>
      </c>
      <c r="F327" s="51" t="str">
        <f t="shared" si="28"/>
        <v/>
      </c>
      <c r="G327" s="51" t="str">
        <f t="shared" si="29"/>
        <v/>
      </c>
    </row>
    <row r="328" spans="1:7" x14ac:dyDescent="0.2">
      <c r="A328" s="49" t="str">
        <f t="shared" si="24"/>
        <v/>
      </c>
      <c r="B328" s="50" t="str">
        <f t="shared" si="25"/>
        <v/>
      </c>
      <c r="C328" s="51" t="str">
        <f t="shared" si="26"/>
        <v/>
      </c>
      <c r="D328" s="52"/>
      <c r="E328" s="51" t="str">
        <f t="shared" si="27"/>
        <v/>
      </c>
      <c r="F328" s="51" t="str">
        <f t="shared" si="28"/>
        <v/>
      </c>
      <c r="G328" s="51" t="str">
        <f t="shared" si="29"/>
        <v/>
      </c>
    </row>
    <row r="329" spans="1:7" x14ac:dyDescent="0.2">
      <c r="A329" s="49" t="str">
        <f t="shared" si="24"/>
        <v/>
      </c>
      <c r="B329" s="50" t="str">
        <f t="shared" si="25"/>
        <v/>
      </c>
      <c r="C329" s="51" t="str">
        <f t="shared" si="26"/>
        <v/>
      </c>
      <c r="D329" s="52"/>
      <c r="E329" s="51" t="str">
        <f t="shared" si="27"/>
        <v/>
      </c>
      <c r="F329" s="51" t="str">
        <f t="shared" si="28"/>
        <v/>
      </c>
      <c r="G329" s="51" t="str">
        <f t="shared" si="29"/>
        <v/>
      </c>
    </row>
    <row r="330" spans="1:7" x14ac:dyDescent="0.2">
      <c r="A330" s="49" t="str">
        <f t="shared" si="24"/>
        <v/>
      </c>
      <c r="B330" s="50" t="str">
        <f t="shared" si="25"/>
        <v/>
      </c>
      <c r="C330" s="51" t="str">
        <f t="shared" si="26"/>
        <v/>
      </c>
      <c r="D330" s="52"/>
      <c r="E330" s="51" t="str">
        <f t="shared" si="27"/>
        <v/>
      </c>
      <c r="F330" s="51" t="str">
        <f t="shared" si="28"/>
        <v/>
      </c>
      <c r="G330" s="51" t="str">
        <f t="shared" si="29"/>
        <v/>
      </c>
    </row>
    <row r="331" spans="1:7" x14ac:dyDescent="0.2">
      <c r="A331" s="49" t="str">
        <f t="shared" si="24"/>
        <v/>
      </c>
      <c r="B331" s="50" t="str">
        <f t="shared" si="25"/>
        <v/>
      </c>
      <c r="C331" s="51" t="str">
        <f t="shared" si="26"/>
        <v/>
      </c>
      <c r="D331" s="52"/>
      <c r="E331" s="51" t="str">
        <f t="shared" si="27"/>
        <v/>
      </c>
      <c r="F331" s="51" t="str">
        <f t="shared" si="28"/>
        <v/>
      </c>
      <c r="G331" s="51" t="str">
        <f t="shared" si="29"/>
        <v/>
      </c>
    </row>
    <row r="332" spans="1:7" x14ac:dyDescent="0.2">
      <c r="A332" s="49" t="str">
        <f t="shared" si="24"/>
        <v/>
      </c>
      <c r="B332" s="50" t="str">
        <f t="shared" si="25"/>
        <v/>
      </c>
      <c r="C332" s="51" t="str">
        <f t="shared" si="26"/>
        <v/>
      </c>
      <c r="D332" s="52"/>
      <c r="E332" s="51" t="str">
        <f t="shared" si="27"/>
        <v/>
      </c>
      <c r="F332" s="51" t="str">
        <f t="shared" si="28"/>
        <v/>
      </c>
      <c r="G332" s="51" t="str">
        <f t="shared" si="29"/>
        <v/>
      </c>
    </row>
    <row r="333" spans="1:7" x14ac:dyDescent="0.2">
      <c r="A333" s="49" t="str">
        <f t="shared" si="24"/>
        <v/>
      </c>
      <c r="B333" s="50" t="str">
        <f t="shared" si="25"/>
        <v/>
      </c>
      <c r="C333" s="51" t="str">
        <f t="shared" si="26"/>
        <v/>
      </c>
      <c r="D333" s="52"/>
      <c r="E333" s="51" t="str">
        <f t="shared" si="27"/>
        <v/>
      </c>
      <c r="F333" s="51" t="str">
        <f t="shared" si="28"/>
        <v/>
      </c>
      <c r="G333" s="51" t="str">
        <f t="shared" si="29"/>
        <v/>
      </c>
    </row>
    <row r="334" spans="1:7" x14ac:dyDescent="0.2">
      <c r="A334" s="49" t="str">
        <f t="shared" si="24"/>
        <v/>
      </c>
      <c r="B334" s="50" t="str">
        <f t="shared" si="25"/>
        <v/>
      </c>
      <c r="C334" s="51" t="str">
        <f t="shared" si="26"/>
        <v/>
      </c>
      <c r="D334" s="52"/>
      <c r="E334" s="51" t="str">
        <f t="shared" si="27"/>
        <v/>
      </c>
      <c r="F334" s="51" t="str">
        <f t="shared" si="28"/>
        <v/>
      </c>
      <c r="G334" s="51" t="str">
        <f t="shared" si="29"/>
        <v/>
      </c>
    </row>
    <row r="335" spans="1:7" x14ac:dyDescent="0.2">
      <c r="A335" s="49" t="str">
        <f t="shared" si="24"/>
        <v/>
      </c>
      <c r="B335" s="50" t="str">
        <f t="shared" si="25"/>
        <v/>
      </c>
      <c r="C335" s="51" t="str">
        <f t="shared" si="26"/>
        <v/>
      </c>
      <c r="D335" s="52"/>
      <c r="E335" s="51" t="str">
        <f t="shared" si="27"/>
        <v/>
      </c>
      <c r="F335" s="51" t="str">
        <f t="shared" si="28"/>
        <v/>
      </c>
      <c r="G335" s="51" t="str">
        <f t="shared" si="29"/>
        <v/>
      </c>
    </row>
    <row r="336" spans="1:7" x14ac:dyDescent="0.2">
      <c r="A336" s="49" t="str">
        <f t="shared" si="24"/>
        <v/>
      </c>
      <c r="B336" s="50" t="str">
        <f t="shared" si="25"/>
        <v/>
      </c>
      <c r="C336" s="51" t="str">
        <f t="shared" si="26"/>
        <v/>
      </c>
      <c r="D336" s="52"/>
      <c r="E336" s="51" t="str">
        <f t="shared" si="27"/>
        <v/>
      </c>
      <c r="F336" s="51" t="str">
        <f t="shared" si="28"/>
        <v/>
      </c>
      <c r="G336" s="51" t="str">
        <f t="shared" si="29"/>
        <v/>
      </c>
    </row>
    <row r="337" spans="1:7" x14ac:dyDescent="0.2">
      <c r="A337" s="49" t="str">
        <f t="shared" si="24"/>
        <v/>
      </c>
      <c r="B337" s="50" t="str">
        <f t="shared" si="25"/>
        <v/>
      </c>
      <c r="C337" s="51" t="str">
        <f t="shared" si="26"/>
        <v/>
      </c>
      <c r="D337" s="52"/>
      <c r="E337" s="51" t="str">
        <f t="shared" si="27"/>
        <v/>
      </c>
      <c r="F337" s="51" t="str">
        <f t="shared" si="28"/>
        <v/>
      </c>
      <c r="G337" s="51" t="str">
        <f t="shared" si="29"/>
        <v/>
      </c>
    </row>
    <row r="338" spans="1:7" x14ac:dyDescent="0.2">
      <c r="A338" s="49" t="str">
        <f t="shared" si="24"/>
        <v/>
      </c>
      <c r="B338" s="50" t="str">
        <f t="shared" si="25"/>
        <v/>
      </c>
      <c r="C338" s="51" t="str">
        <f t="shared" si="26"/>
        <v/>
      </c>
      <c r="D338" s="52"/>
      <c r="E338" s="51" t="str">
        <f t="shared" si="27"/>
        <v/>
      </c>
      <c r="F338" s="51" t="str">
        <f t="shared" si="28"/>
        <v/>
      </c>
      <c r="G338" s="51" t="str">
        <f t="shared" si="29"/>
        <v/>
      </c>
    </row>
    <row r="339" spans="1:7" x14ac:dyDescent="0.2">
      <c r="A339" s="49" t="str">
        <f t="shared" ref="A339:A378" si="30">IF(A338&gt;=$D$12,"",A338+1)</f>
        <v/>
      </c>
      <c r="B339" s="50" t="str">
        <f t="shared" ref="B339:B378" si="31">IF(A339="","",DATE(YEAR(fpdate),MONTH(fpdate)+(A339-1),DAY(fpdate)))</f>
        <v/>
      </c>
      <c r="C339" s="51" t="str">
        <f t="shared" ref="C339:C378" si="32">IF(A339="","",IF(OR(A339=nper,payment&gt;ROUND((1+rate)*G338,2)),ROUND((1+rate)*G338,2),payment))</f>
        <v/>
      </c>
      <c r="D339" s="52"/>
      <c r="E339" s="51" t="str">
        <f t="shared" ref="E339:E378" si="33">IF(A339="","",ROUND(rate*G338,2))</f>
        <v/>
      </c>
      <c r="F339" s="51" t="str">
        <f t="shared" ref="F339:F378" si="34">IF(A339="","",C339-E339+D339)</f>
        <v/>
      </c>
      <c r="G339" s="51" t="str">
        <f t="shared" ref="G339:G378" si="35">IF(A339="","",G338-F339)</f>
        <v/>
      </c>
    </row>
    <row r="340" spans="1:7" x14ac:dyDescent="0.2">
      <c r="A340" s="49" t="str">
        <f t="shared" si="30"/>
        <v/>
      </c>
      <c r="B340" s="50" t="str">
        <f t="shared" si="31"/>
        <v/>
      </c>
      <c r="C340" s="51" t="str">
        <f t="shared" si="32"/>
        <v/>
      </c>
      <c r="D340" s="52"/>
      <c r="E340" s="51" t="str">
        <f t="shared" si="33"/>
        <v/>
      </c>
      <c r="F340" s="51" t="str">
        <f t="shared" si="34"/>
        <v/>
      </c>
      <c r="G340" s="51" t="str">
        <f t="shared" si="35"/>
        <v/>
      </c>
    </row>
    <row r="341" spans="1:7" x14ac:dyDescent="0.2">
      <c r="A341" s="49" t="str">
        <f t="shared" si="30"/>
        <v/>
      </c>
      <c r="B341" s="50" t="str">
        <f t="shared" si="31"/>
        <v/>
      </c>
      <c r="C341" s="51" t="str">
        <f t="shared" si="32"/>
        <v/>
      </c>
      <c r="D341" s="52"/>
      <c r="E341" s="51" t="str">
        <f t="shared" si="33"/>
        <v/>
      </c>
      <c r="F341" s="51" t="str">
        <f t="shared" si="34"/>
        <v/>
      </c>
      <c r="G341" s="51" t="str">
        <f t="shared" si="35"/>
        <v/>
      </c>
    </row>
    <row r="342" spans="1:7" x14ac:dyDescent="0.2">
      <c r="A342" s="49" t="str">
        <f t="shared" si="30"/>
        <v/>
      </c>
      <c r="B342" s="50" t="str">
        <f t="shared" si="31"/>
        <v/>
      </c>
      <c r="C342" s="51" t="str">
        <f t="shared" si="32"/>
        <v/>
      </c>
      <c r="D342" s="52"/>
      <c r="E342" s="51" t="str">
        <f t="shared" si="33"/>
        <v/>
      </c>
      <c r="F342" s="51" t="str">
        <f t="shared" si="34"/>
        <v/>
      </c>
      <c r="G342" s="51" t="str">
        <f t="shared" si="35"/>
        <v/>
      </c>
    </row>
    <row r="343" spans="1:7" x14ac:dyDescent="0.2">
      <c r="A343" s="49" t="str">
        <f t="shared" si="30"/>
        <v/>
      </c>
      <c r="B343" s="50" t="str">
        <f t="shared" si="31"/>
        <v/>
      </c>
      <c r="C343" s="51" t="str">
        <f t="shared" si="32"/>
        <v/>
      </c>
      <c r="D343" s="52"/>
      <c r="E343" s="51" t="str">
        <f t="shared" si="33"/>
        <v/>
      </c>
      <c r="F343" s="51" t="str">
        <f t="shared" si="34"/>
        <v/>
      </c>
      <c r="G343" s="51" t="str">
        <f t="shared" si="35"/>
        <v/>
      </c>
    </row>
    <row r="344" spans="1:7" x14ac:dyDescent="0.2">
      <c r="A344" s="49" t="str">
        <f t="shared" si="30"/>
        <v/>
      </c>
      <c r="B344" s="50" t="str">
        <f t="shared" si="31"/>
        <v/>
      </c>
      <c r="C344" s="51" t="str">
        <f t="shared" si="32"/>
        <v/>
      </c>
      <c r="D344" s="52"/>
      <c r="E344" s="51" t="str">
        <f t="shared" si="33"/>
        <v/>
      </c>
      <c r="F344" s="51" t="str">
        <f t="shared" si="34"/>
        <v/>
      </c>
      <c r="G344" s="51" t="str">
        <f t="shared" si="35"/>
        <v/>
      </c>
    </row>
    <row r="345" spans="1:7" x14ac:dyDescent="0.2">
      <c r="A345" s="49" t="str">
        <f t="shared" si="30"/>
        <v/>
      </c>
      <c r="B345" s="50" t="str">
        <f t="shared" si="31"/>
        <v/>
      </c>
      <c r="C345" s="51" t="str">
        <f t="shared" si="32"/>
        <v/>
      </c>
      <c r="D345" s="52"/>
      <c r="E345" s="51" t="str">
        <f t="shared" si="33"/>
        <v/>
      </c>
      <c r="F345" s="51" t="str">
        <f t="shared" si="34"/>
        <v/>
      </c>
      <c r="G345" s="51" t="str">
        <f t="shared" si="35"/>
        <v/>
      </c>
    </row>
    <row r="346" spans="1:7" x14ac:dyDescent="0.2">
      <c r="A346" s="49" t="str">
        <f t="shared" si="30"/>
        <v/>
      </c>
      <c r="B346" s="50" t="str">
        <f t="shared" si="31"/>
        <v/>
      </c>
      <c r="C346" s="51" t="str">
        <f t="shared" si="32"/>
        <v/>
      </c>
      <c r="D346" s="52"/>
      <c r="E346" s="51" t="str">
        <f t="shared" si="33"/>
        <v/>
      </c>
      <c r="F346" s="51" t="str">
        <f t="shared" si="34"/>
        <v/>
      </c>
      <c r="G346" s="51" t="str">
        <f t="shared" si="35"/>
        <v/>
      </c>
    </row>
    <row r="347" spans="1:7" x14ac:dyDescent="0.2">
      <c r="A347" s="49" t="str">
        <f t="shared" si="30"/>
        <v/>
      </c>
      <c r="B347" s="50" t="str">
        <f t="shared" si="31"/>
        <v/>
      </c>
      <c r="C347" s="51" t="str">
        <f t="shared" si="32"/>
        <v/>
      </c>
      <c r="D347" s="52"/>
      <c r="E347" s="51" t="str">
        <f t="shared" si="33"/>
        <v/>
      </c>
      <c r="F347" s="51" t="str">
        <f t="shared" si="34"/>
        <v/>
      </c>
      <c r="G347" s="51" t="str">
        <f t="shared" si="35"/>
        <v/>
      </c>
    </row>
    <row r="348" spans="1:7" x14ac:dyDescent="0.2">
      <c r="A348" s="49" t="str">
        <f t="shared" si="30"/>
        <v/>
      </c>
      <c r="B348" s="50" t="str">
        <f t="shared" si="31"/>
        <v/>
      </c>
      <c r="C348" s="51" t="str">
        <f t="shared" si="32"/>
        <v/>
      </c>
      <c r="D348" s="52"/>
      <c r="E348" s="51" t="str">
        <f t="shared" si="33"/>
        <v/>
      </c>
      <c r="F348" s="51" t="str">
        <f t="shared" si="34"/>
        <v/>
      </c>
      <c r="G348" s="51" t="str">
        <f t="shared" si="35"/>
        <v/>
      </c>
    </row>
    <row r="349" spans="1:7" x14ac:dyDescent="0.2">
      <c r="A349" s="49" t="str">
        <f t="shared" si="30"/>
        <v/>
      </c>
      <c r="B349" s="50" t="str">
        <f t="shared" si="31"/>
        <v/>
      </c>
      <c r="C349" s="51" t="str">
        <f t="shared" si="32"/>
        <v/>
      </c>
      <c r="D349" s="52"/>
      <c r="E349" s="51" t="str">
        <f t="shared" si="33"/>
        <v/>
      </c>
      <c r="F349" s="51" t="str">
        <f t="shared" si="34"/>
        <v/>
      </c>
      <c r="G349" s="51" t="str">
        <f t="shared" si="35"/>
        <v/>
      </c>
    </row>
    <row r="350" spans="1:7" x14ac:dyDescent="0.2">
      <c r="A350" s="49" t="str">
        <f t="shared" si="30"/>
        <v/>
      </c>
      <c r="B350" s="50" t="str">
        <f t="shared" si="31"/>
        <v/>
      </c>
      <c r="C350" s="51" t="str">
        <f t="shared" si="32"/>
        <v/>
      </c>
      <c r="D350" s="52"/>
      <c r="E350" s="51" t="str">
        <f t="shared" si="33"/>
        <v/>
      </c>
      <c r="F350" s="51" t="str">
        <f t="shared" si="34"/>
        <v/>
      </c>
      <c r="G350" s="51" t="str">
        <f t="shared" si="35"/>
        <v/>
      </c>
    </row>
    <row r="351" spans="1:7" x14ac:dyDescent="0.2">
      <c r="A351" s="49" t="str">
        <f t="shared" si="30"/>
        <v/>
      </c>
      <c r="B351" s="50" t="str">
        <f t="shared" si="31"/>
        <v/>
      </c>
      <c r="C351" s="51" t="str">
        <f t="shared" si="32"/>
        <v/>
      </c>
      <c r="D351" s="52"/>
      <c r="E351" s="51" t="str">
        <f t="shared" si="33"/>
        <v/>
      </c>
      <c r="F351" s="51" t="str">
        <f t="shared" si="34"/>
        <v/>
      </c>
      <c r="G351" s="51" t="str">
        <f t="shared" si="35"/>
        <v/>
      </c>
    </row>
    <row r="352" spans="1:7" x14ac:dyDescent="0.2">
      <c r="A352" s="49" t="str">
        <f t="shared" si="30"/>
        <v/>
      </c>
      <c r="B352" s="50" t="str">
        <f t="shared" si="31"/>
        <v/>
      </c>
      <c r="C352" s="51" t="str">
        <f t="shared" si="32"/>
        <v/>
      </c>
      <c r="D352" s="52"/>
      <c r="E352" s="51" t="str">
        <f t="shared" si="33"/>
        <v/>
      </c>
      <c r="F352" s="51" t="str">
        <f t="shared" si="34"/>
        <v/>
      </c>
      <c r="G352" s="51" t="str">
        <f t="shared" si="35"/>
        <v/>
      </c>
    </row>
    <row r="353" spans="1:7" x14ac:dyDescent="0.2">
      <c r="A353" s="49" t="str">
        <f t="shared" si="30"/>
        <v/>
      </c>
      <c r="B353" s="50" t="str">
        <f t="shared" si="31"/>
        <v/>
      </c>
      <c r="C353" s="51" t="str">
        <f t="shared" si="32"/>
        <v/>
      </c>
      <c r="D353" s="52"/>
      <c r="E353" s="51" t="str">
        <f t="shared" si="33"/>
        <v/>
      </c>
      <c r="F353" s="51" t="str">
        <f t="shared" si="34"/>
        <v/>
      </c>
      <c r="G353" s="51" t="str">
        <f t="shared" si="35"/>
        <v/>
      </c>
    </row>
    <row r="354" spans="1:7" x14ac:dyDescent="0.2">
      <c r="A354" s="49" t="str">
        <f t="shared" si="30"/>
        <v/>
      </c>
      <c r="B354" s="50" t="str">
        <f t="shared" si="31"/>
        <v/>
      </c>
      <c r="C354" s="51" t="str">
        <f t="shared" si="32"/>
        <v/>
      </c>
      <c r="D354" s="52"/>
      <c r="E354" s="51" t="str">
        <f t="shared" si="33"/>
        <v/>
      </c>
      <c r="F354" s="51" t="str">
        <f t="shared" si="34"/>
        <v/>
      </c>
      <c r="G354" s="51" t="str">
        <f t="shared" si="35"/>
        <v/>
      </c>
    </row>
    <row r="355" spans="1:7" x14ac:dyDescent="0.2">
      <c r="A355" s="49" t="str">
        <f t="shared" si="30"/>
        <v/>
      </c>
      <c r="B355" s="50" t="str">
        <f t="shared" si="31"/>
        <v/>
      </c>
      <c r="C355" s="51" t="str">
        <f t="shared" si="32"/>
        <v/>
      </c>
      <c r="D355" s="52"/>
      <c r="E355" s="51" t="str">
        <f t="shared" si="33"/>
        <v/>
      </c>
      <c r="F355" s="51" t="str">
        <f t="shared" si="34"/>
        <v/>
      </c>
      <c r="G355" s="51" t="str">
        <f t="shared" si="35"/>
        <v/>
      </c>
    </row>
    <row r="356" spans="1:7" x14ac:dyDescent="0.2">
      <c r="A356" s="49" t="str">
        <f t="shared" si="30"/>
        <v/>
      </c>
      <c r="B356" s="50" t="str">
        <f t="shared" si="31"/>
        <v/>
      </c>
      <c r="C356" s="51" t="str">
        <f t="shared" si="32"/>
        <v/>
      </c>
      <c r="D356" s="52"/>
      <c r="E356" s="51" t="str">
        <f t="shared" si="33"/>
        <v/>
      </c>
      <c r="F356" s="51" t="str">
        <f t="shared" si="34"/>
        <v/>
      </c>
      <c r="G356" s="51" t="str">
        <f t="shared" si="35"/>
        <v/>
      </c>
    </row>
    <row r="357" spans="1:7" x14ac:dyDescent="0.2">
      <c r="A357" s="49" t="str">
        <f t="shared" si="30"/>
        <v/>
      </c>
      <c r="B357" s="50" t="str">
        <f t="shared" si="31"/>
        <v/>
      </c>
      <c r="C357" s="51" t="str">
        <f t="shared" si="32"/>
        <v/>
      </c>
      <c r="D357" s="52"/>
      <c r="E357" s="51" t="str">
        <f t="shared" si="33"/>
        <v/>
      </c>
      <c r="F357" s="51" t="str">
        <f t="shared" si="34"/>
        <v/>
      </c>
      <c r="G357" s="51" t="str">
        <f t="shared" si="35"/>
        <v/>
      </c>
    </row>
    <row r="358" spans="1:7" x14ac:dyDescent="0.2">
      <c r="A358" s="49" t="str">
        <f t="shared" si="30"/>
        <v/>
      </c>
      <c r="B358" s="50" t="str">
        <f t="shared" si="31"/>
        <v/>
      </c>
      <c r="C358" s="51" t="str">
        <f t="shared" si="32"/>
        <v/>
      </c>
      <c r="D358" s="52"/>
      <c r="E358" s="51" t="str">
        <f t="shared" si="33"/>
        <v/>
      </c>
      <c r="F358" s="51" t="str">
        <f t="shared" si="34"/>
        <v/>
      </c>
      <c r="G358" s="51" t="str">
        <f t="shared" si="35"/>
        <v/>
      </c>
    </row>
    <row r="359" spans="1:7" x14ac:dyDescent="0.2">
      <c r="A359" s="49" t="str">
        <f t="shared" si="30"/>
        <v/>
      </c>
      <c r="B359" s="50" t="str">
        <f t="shared" si="31"/>
        <v/>
      </c>
      <c r="C359" s="51" t="str">
        <f t="shared" si="32"/>
        <v/>
      </c>
      <c r="D359" s="52"/>
      <c r="E359" s="51" t="str">
        <f t="shared" si="33"/>
        <v/>
      </c>
      <c r="F359" s="51" t="str">
        <f t="shared" si="34"/>
        <v/>
      </c>
      <c r="G359" s="51" t="str">
        <f t="shared" si="35"/>
        <v/>
      </c>
    </row>
    <row r="360" spans="1:7" x14ac:dyDescent="0.2">
      <c r="A360" s="49" t="str">
        <f t="shared" si="30"/>
        <v/>
      </c>
      <c r="B360" s="50" t="str">
        <f t="shared" si="31"/>
        <v/>
      </c>
      <c r="C360" s="51" t="str">
        <f t="shared" si="32"/>
        <v/>
      </c>
      <c r="D360" s="52"/>
      <c r="E360" s="51" t="str">
        <f t="shared" si="33"/>
        <v/>
      </c>
      <c r="F360" s="51" t="str">
        <f t="shared" si="34"/>
        <v/>
      </c>
      <c r="G360" s="51" t="str">
        <f t="shared" si="35"/>
        <v/>
      </c>
    </row>
    <row r="361" spans="1:7" x14ac:dyDescent="0.2">
      <c r="A361" s="49" t="str">
        <f t="shared" si="30"/>
        <v/>
      </c>
      <c r="B361" s="50" t="str">
        <f t="shared" si="31"/>
        <v/>
      </c>
      <c r="C361" s="51" t="str">
        <f t="shared" si="32"/>
        <v/>
      </c>
      <c r="D361" s="52"/>
      <c r="E361" s="51" t="str">
        <f t="shared" si="33"/>
        <v/>
      </c>
      <c r="F361" s="51" t="str">
        <f t="shared" si="34"/>
        <v/>
      </c>
      <c r="G361" s="51" t="str">
        <f t="shared" si="35"/>
        <v/>
      </c>
    </row>
    <row r="362" spans="1:7" x14ac:dyDescent="0.2">
      <c r="A362" s="49" t="str">
        <f t="shared" si="30"/>
        <v/>
      </c>
      <c r="B362" s="50" t="str">
        <f t="shared" si="31"/>
        <v/>
      </c>
      <c r="C362" s="51" t="str">
        <f t="shared" si="32"/>
        <v/>
      </c>
      <c r="D362" s="52"/>
      <c r="E362" s="51" t="str">
        <f t="shared" si="33"/>
        <v/>
      </c>
      <c r="F362" s="51" t="str">
        <f t="shared" si="34"/>
        <v/>
      </c>
      <c r="G362" s="51" t="str">
        <f t="shared" si="35"/>
        <v/>
      </c>
    </row>
    <row r="363" spans="1:7" x14ac:dyDescent="0.2">
      <c r="A363" s="49" t="str">
        <f t="shared" si="30"/>
        <v/>
      </c>
      <c r="B363" s="50" t="str">
        <f t="shared" si="31"/>
        <v/>
      </c>
      <c r="C363" s="51" t="str">
        <f t="shared" si="32"/>
        <v/>
      </c>
      <c r="D363" s="52"/>
      <c r="E363" s="51" t="str">
        <f t="shared" si="33"/>
        <v/>
      </c>
      <c r="F363" s="51" t="str">
        <f t="shared" si="34"/>
        <v/>
      </c>
      <c r="G363" s="51" t="str">
        <f t="shared" si="35"/>
        <v/>
      </c>
    </row>
    <row r="364" spans="1:7" x14ac:dyDescent="0.2">
      <c r="A364" s="49" t="str">
        <f t="shared" si="30"/>
        <v/>
      </c>
      <c r="B364" s="50" t="str">
        <f t="shared" si="31"/>
        <v/>
      </c>
      <c r="C364" s="51" t="str">
        <f t="shared" si="32"/>
        <v/>
      </c>
      <c r="D364" s="52"/>
      <c r="E364" s="51" t="str">
        <f t="shared" si="33"/>
        <v/>
      </c>
      <c r="F364" s="51" t="str">
        <f t="shared" si="34"/>
        <v/>
      </c>
      <c r="G364" s="51" t="str">
        <f t="shared" si="35"/>
        <v/>
      </c>
    </row>
    <row r="365" spans="1:7" x14ac:dyDescent="0.2">
      <c r="A365" s="49" t="str">
        <f t="shared" si="30"/>
        <v/>
      </c>
      <c r="B365" s="50" t="str">
        <f t="shared" si="31"/>
        <v/>
      </c>
      <c r="C365" s="51" t="str">
        <f t="shared" si="32"/>
        <v/>
      </c>
      <c r="D365" s="52"/>
      <c r="E365" s="51" t="str">
        <f t="shared" si="33"/>
        <v/>
      </c>
      <c r="F365" s="51" t="str">
        <f t="shared" si="34"/>
        <v/>
      </c>
      <c r="G365" s="51" t="str">
        <f t="shared" si="35"/>
        <v/>
      </c>
    </row>
    <row r="366" spans="1:7" x14ac:dyDescent="0.2">
      <c r="A366" s="49" t="str">
        <f t="shared" si="30"/>
        <v/>
      </c>
      <c r="B366" s="50" t="str">
        <f t="shared" si="31"/>
        <v/>
      </c>
      <c r="C366" s="51" t="str">
        <f t="shared" si="32"/>
        <v/>
      </c>
      <c r="D366" s="52"/>
      <c r="E366" s="51" t="str">
        <f t="shared" si="33"/>
        <v/>
      </c>
      <c r="F366" s="51" t="str">
        <f t="shared" si="34"/>
        <v/>
      </c>
      <c r="G366" s="51" t="str">
        <f t="shared" si="35"/>
        <v/>
      </c>
    </row>
    <row r="367" spans="1:7" x14ac:dyDescent="0.2">
      <c r="A367" s="49" t="str">
        <f t="shared" si="30"/>
        <v/>
      </c>
      <c r="B367" s="50" t="str">
        <f t="shared" si="31"/>
        <v/>
      </c>
      <c r="C367" s="51" t="str">
        <f t="shared" si="32"/>
        <v/>
      </c>
      <c r="D367" s="52"/>
      <c r="E367" s="51" t="str">
        <f t="shared" si="33"/>
        <v/>
      </c>
      <c r="F367" s="51" t="str">
        <f t="shared" si="34"/>
        <v/>
      </c>
      <c r="G367" s="51" t="str">
        <f t="shared" si="35"/>
        <v/>
      </c>
    </row>
    <row r="368" spans="1:7" x14ac:dyDescent="0.2">
      <c r="A368" s="49" t="str">
        <f t="shared" si="30"/>
        <v/>
      </c>
      <c r="B368" s="50" t="str">
        <f t="shared" si="31"/>
        <v/>
      </c>
      <c r="C368" s="51" t="str">
        <f t="shared" si="32"/>
        <v/>
      </c>
      <c r="D368" s="52"/>
      <c r="E368" s="51" t="str">
        <f t="shared" si="33"/>
        <v/>
      </c>
      <c r="F368" s="51" t="str">
        <f t="shared" si="34"/>
        <v/>
      </c>
      <c r="G368" s="51" t="str">
        <f t="shared" si="35"/>
        <v/>
      </c>
    </row>
    <row r="369" spans="1:7" x14ac:dyDescent="0.2">
      <c r="A369" s="49" t="str">
        <f t="shared" si="30"/>
        <v/>
      </c>
      <c r="B369" s="50" t="str">
        <f t="shared" si="31"/>
        <v/>
      </c>
      <c r="C369" s="51" t="str">
        <f t="shared" si="32"/>
        <v/>
      </c>
      <c r="D369" s="52"/>
      <c r="E369" s="51" t="str">
        <f t="shared" si="33"/>
        <v/>
      </c>
      <c r="F369" s="51" t="str">
        <f t="shared" si="34"/>
        <v/>
      </c>
      <c r="G369" s="51" t="str">
        <f t="shared" si="35"/>
        <v/>
      </c>
    </row>
    <row r="370" spans="1:7" x14ac:dyDescent="0.2">
      <c r="A370" s="49" t="str">
        <f t="shared" si="30"/>
        <v/>
      </c>
      <c r="B370" s="50" t="str">
        <f t="shared" si="31"/>
        <v/>
      </c>
      <c r="C370" s="51" t="str">
        <f t="shared" si="32"/>
        <v/>
      </c>
      <c r="D370" s="52"/>
      <c r="E370" s="51" t="str">
        <f t="shared" si="33"/>
        <v/>
      </c>
      <c r="F370" s="51" t="str">
        <f t="shared" si="34"/>
        <v/>
      </c>
      <c r="G370" s="51" t="str">
        <f t="shared" si="35"/>
        <v/>
      </c>
    </row>
    <row r="371" spans="1:7" x14ac:dyDescent="0.2">
      <c r="A371" s="49" t="str">
        <f t="shared" si="30"/>
        <v/>
      </c>
      <c r="B371" s="50" t="str">
        <f t="shared" si="31"/>
        <v/>
      </c>
      <c r="C371" s="51" t="str">
        <f t="shared" si="32"/>
        <v/>
      </c>
      <c r="D371" s="52"/>
      <c r="E371" s="51" t="str">
        <f t="shared" si="33"/>
        <v/>
      </c>
      <c r="F371" s="51" t="str">
        <f t="shared" si="34"/>
        <v/>
      </c>
      <c r="G371" s="51" t="str">
        <f t="shared" si="35"/>
        <v/>
      </c>
    </row>
    <row r="372" spans="1:7" x14ac:dyDescent="0.2">
      <c r="A372" s="49" t="str">
        <f t="shared" si="30"/>
        <v/>
      </c>
      <c r="B372" s="50" t="str">
        <f t="shared" si="31"/>
        <v/>
      </c>
      <c r="C372" s="51" t="str">
        <f t="shared" si="32"/>
        <v/>
      </c>
      <c r="D372" s="52"/>
      <c r="E372" s="51" t="str">
        <f t="shared" si="33"/>
        <v/>
      </c>
      <c r="F372" s="51" t="str">
        <f t="shared" si="34"/>
        <v/>
      </c>
      <c r="G372" s="51" t="str">
        <f t="shared" si="35"/>
        <v/>
      </c>
    </row>
    <row r="373" spans="1:7" x14ac:dyDescent="0.2">
      <c r="A373" s="49" t="str">
        <f t="shared" si="30"/>
        <v/>
      </c>
      <c r="B373" s="50" t="str">
        <f t="shared" si="31"/>
        <v/>
      </c>
      <c r="C373" s="51" t="str">
        <f t="shared" si="32"/>
        <v/>
      </c>
      <c r="D373" s="52"/>
      <c r="E373" s="51" t="str">
        <f t="shared" si="33"/>
        <v/>
      </c>
      <c r="F373" s="51" t="str">
        <f t="shared" si="34"/>
        <v/>
      </c>
      <c r="G373" s="51" t="str">
        <f t="shared" si="35"/>
        <v/>
      </c>
    </row>
    <row r="374" spans="1:7" x14ac:dyDescent="0.2">
      <c r="A374" s="49" t="str">
        <f t="shared" si="30"/>
        <v/>
      </c>
      <c r="B374" s="50" t="str">
        <f t="shared" si="31"/>
        <v/>
      </c>
      <c r="C374" s="51" t="str">
        <f t="shared" si="32"/>
        <v/>
      </c>
      <c r="D374" s="52"/>
      <c r="E374" s="51" t="str">
        <f t="shared" si="33"/>
        <v/>
      </c>
      <c r="F374" s="51" t="str">
        <f t="shared" si="34"/>
        <v/>
      </c>
      <c r="G374" s="51" t="str">
        <f t="shared" si="35"/>
        <v/>
      </c>
    </row>
    <row r="375" spans="1:7" x14ac:dyDescent="0.2">
      <c r="A375" s="49" t="str">
        <f t="shared" si="30"/>
        <v/>
      </c>
      <c r="B375" s="50" t="str">
        <f t="shared" si="31"/>
        <v/>
      </c>
      <c r="C375" s="51" t="str">
        <f t="shared" si="32"/>
        <v/>
      </c>
      <c r="D375" s="52"/>
      <c r="E375" s="51" t="str">
        <f t="shared" si="33"/>
        <v/>
      </c>
      <c r="F375" s="51" t="str">
        <f t="shared" si="34"/>
        <v/>
      </c>
      <c r="G375" s="51" t="str">
        <f t="shared" si="35"/>
        <v/>
      </c>
    </row>
    <row r="376" spans="1:7" x14ac:dyDescent="0.2">
      <c r="A376" s="49" t="str">
        <f t="shared" si="30"/>
        <v/>
      </c>
      <c r="B376" s="50" t="str">
        <f t="shared" si="31"/>
        <v/>
      </c>
      <c r="C376" s="51" t="str">
        <f t="shared" si="32"/>
        <v/>
      </c>
      <c r="D376" s="52"/>
      <c r="E376" s="51" t="str">
        <f t="shared" si="33"/>
        <v/>
      </c>
      <c r="F376" s="51" t="str">
        <f t="shared" si="34"/>
        <v/>
      </c>
      <c r="G376" s="51" t="str">
        <f t="shared" si="35"/>
        <v/>
      </c>
    </row>
    <row r="377" spans="1:7" x14ac:dyDescent="0.2">
      <c r="A377" s="49" t="str">
        <f t="shared" si="30"/>
        <v/>
      </c>
      <c r="B377" s="50" t="str">
        <f t="shared" si="31"/>
        <v/>
      </c>
      <c r="C377" s="51" t="str">
        <f t="shared" si="32"/>
        <v/>
      </c>
      <c r="D377" s="52"/>
      <c r="E377" s="51" t="str">
        <f t="shared" si="33"/>
        <v/>
      </c>
      <c r="F377" s="51" t="str">
        <f t="shared" si="34"/>
        <v/>
      </c>
      <c r="G377" s="51" t="str">
        <f t="shared" si="35"/>
        <v/>
      </c>
    </row>
    <row r="378" spans="1:7" x14ac:dyDescent="0.2">
      <c r="A378" s="49" t="str">
        <f t="shared" si="30"/>
        <v/>
      </c>
      <c r="B378" s="50" t="str">
        <f t="shared" si="31"/>
        <v/>
      </c>
      <c r="C378" s="51" t="str">
        <f t="shared" si="32"/>
        <v/>
      </c>
      <c r="D378" s="52"/>
      <c r="E378" s="51" t="str">
        <f t="shared" si="33"/>
        <v/>
      </c>
      <c r="F378" s="51" t="str">
        <f t="shared" si="34"/>
        <v/>
      </c>
      <c r="G378" s="51" t="str">
        <f t="shared" si="35"/>
        <v/>
      </c>
    </row>
    <row r="379" spans="1:7" x14ac:dyDescent="0.2">
      <c r="A379" s="31"/>
      <c r="B379" s="32"/>
      <c r="C379" s="31"/>
      <c r="D379" s="31"/>
      <c r="E379" s="31"/>
      <c r="F379" s="31"/>
      <c r="G379" s="31"/>
    </row>
    <row r="380" spans="1:7" x14ac:dyDescent="0.2">
      <c r="A380" s="31"/>
      <c r="B380" s="32"/>
      <c r="C380" s="31"/>
      <c r="D380" s="31"/>
      <c r="E380" s="31"/>
      <c r="F380" s="31"/>
      <c r="G380" s="31"/>
    </row>
    <row r="381" spans="1:7" x14ac:dyDescent="0.2">
      <c r="A381" s="31"/>
      <c r="B381" s="32"/>
      <c r="C381" s="31"/>
      <c r="D381" s="31"/>
      <c r="E381" s="31"/>
      <c r="F381" s="31"/>
      <c r="G381" s="31"/>
    </row>
    <row r="382" spans="1:7" x14ac:dyDescent="0.2">
      <c r="A382" s="31"/>
      <c r="B382" s="32"/>
      <c r="C382" s="31"/>
      <c r="D382" s="31"/>
      <c r="E382" s="31"/>
      <c r="F382" s="31"/>
      <c r="G382" s="31"/>
    </row>
    <row r="383" spans="1:7" x14ac:dyDescent="0.2">
      <c r="A383" s="31"/>
      <c r="B383" s="32"/>
      <c r="C383" s="31"/>
      <c r="D383" s="31"/>
      <c r="E383" s="31"/>
      <c r="F383" s="31"/>
      <c r="G383" s="31"/>
    </row>
    <row r="384" spans="1:7" x14ac:dyDescent="0.2">
      <c r="A384" s="31"/>
      <c r="B384" s="32"/>
      <c r="C384" s="31"/>
      <c r="D384" s="31"/>
      <c r="E384" s="31"/>
      <c r="F384" s="31"/>
      <c r="G384" s="31"/>
    </row>
    <row r="385" spans="1:7" x14ac:dyDescent="0.2">
      <c r="A385" s="31"/>
      <c r="B385" s="32"/>
      <c r="C385" s="31"/>
      <c r="D385" s="31"/>
      <c r="E385" s="31"/>
      <c r="F385" s="31"/>
      <c r="G385" s="31"/>
    </row>
    <row r="386" spans="1:7" x14ac:dyDescent="0.2">
      <c r="A386" s="31"/>
      <c r="B386" s="32"/>
      <c r="C386" s="31"/>
      <c r="D386" s="31"/>
      <c r="E386" s="31"/>
      <c r="F386" s="31"/>
      <c r="G386" s="31"/>
    </row>
    <row r="387" spans="1:7" x14ac:dyDescent="0.2">
      <c r="A387" s="31"/>
      <c r="B387" s="32"/>
      <c r="C387" s="31"/>
      <c r="D387" s="31"/>
      <c r="E387" s="31"/>
      <c r="F387" s="31"/>
      <c r="G387" s="31"/>
    </row>
    <row r="388" spans="1:7" x14ac:dyDescent="0.2">
      <c r="A388" s="31"/>
      <c r="B388" s="32"/>
      <c r="C388" s="31"/>
      <c r="D388" s="31"/>
      <c r="E388" s="31"/>
      <c r="F388" s="31"/>
      <c r="G388" s="31"/>
    </row>
    <row r="389" spans="1:7" x14ac:dyDescent="0.2">
      <c r="A389" s="31"/>
      <c r="B389" s="32"/>
      <c r="C389" s="31"/>
      <c r="D389" s="31"/>
      <c r="E389" s="31"/>
      <c r="F389" s="31"/>
      <c r="G389" s="31"/>
    </row>
    <row r="390" spans="1:7" x14ac:dyDescent="0.2">
      <c r="A390" s="31"/>
      <c r="B390" s="32"/>
      <c r="C390" s="31"/>
      <c r="D390" s="31"/>
      <c r="E390" s="31"/>
      <c r="F390" s="31"/>
      <c r="G390" s="31"/>
    </row>
    <row r="391" spans="1:7" x14ac:dyDescent="0.2">
      <c r="A391" s="31"/>
      <c r="B391" s="32"/>
      <c r="C391" s="31"/>
      <c r="D391" s="31"/>
      <c r="E391" s="31"/>
      <c r="F391" s="31"/>
      <c r="G391" s="31"/>
    </row>
    <row r="392" spans="1:7" x14ac:dyDescent="0.2">
      <c r="A392" s="31"/>
      <c r="B392" s="32"/>
      <c r="C392" s="31"/>
      <c r="D392" s="31"/>
      <c r="E392" s="31"/>
      <c r="F392" s="31"/>
      <c r="G392" s="31"/>
    </row>
    <row r="393" spans="1:7" x14ac:dyDescent="0.2">
      <c r="A393" s="31"/>
      <c r="B393" s="32"/>
      <c r="C393" s="31"/>
      <c r="D393" s="31"/>
      <c r="E393" s="31"/>
      <c r="F393" s="31"/>
      <c r="G393" s="31"/>
    </row>
    <row r="394" spans="1:7" x14ac:dyDescent="0.2">
      <c r="A394" s="31"/>
      <c r="B394" s="32"/>
      <c r="C394" s="31"/>
      <c r="D394" s="31"/>
      <c r="E394" s="31"/>
      <c r="F394" s="31"/>
      <c r="G394" s="31"/>
    </row>
    <row r="395" spans="1:7" x14ac:dyDescent="0.2">
      <c r="A395" s="31"/>
      <c r="B395" s="32"/>
      <c r="C395" s="31"/>
      <c r="D395" s="31"/>
      <c r="E395" s="31"/>
      <c r="F395" s="31"/>
      <c r="G395" s="31"/>
    </row>
    <row r="396" spans="1:7" x14ac:dyDescent="0.2">
      <c r="A396" s="31"/>
      <c r="B396" s="32"/>
      <c r="C396" s="31"/>
      <c r="D396" s="31"/>
      <c r="E396" s="31"/>
      <c r="F396" s="31"/>
      <c r="G396" s="31"/>
    </row>
    <row r="397" spans="1:7" x14ac:dyDescent="0.2">
      <c r="A397" s="31"/>
      <c r="B397" s="32"/>
      <c r="C397" s="31"/>
      <c r="D397" s="31"/>
      <c r="E397" s="31"/>
      <c r="F397" s="31"/>
      <c r="G397" s="31"/>
    </row>
    <row r="398" spans="1:7" x14ac:dyDescent="0.2">
      <c r="A398" s="31"/>
      <c r="B398" s="32"/>
      <c r="C398" s="31"/>
      <c r="D398" s="31"/>
      <c r="E398" s="31"/>
      <c r="F398" s="31"/>
      <c r="G398" s="31"/>
    </row>
    <row r="399" spans="1:7" x14ac:dyDescent="0.2">
      <c r="A399" s="31"/>
      <c r="B399" s="32"/>
      <c r="C399" s="31"/>
      <c r="D399" s="31"/>
      <c r="E399" s="31"/>
      <c r="F399" s="31"/>
      <c r="G399" s="31"/>
    </row>
    <row r="400" spans="1:7" x14ac:dyDescent="0.2">
      <c r="A400" s="31"/>
      <c r="B400" s="32"/>
      <c r="C400" s="31"/>
      <c r="D400" s="31"/>
      <c r="E400" s="31"/>
      <c r="F400" s="31"/>
      <c r="G400" s="31"/>
    </row>
    <row r="401" spans="1:7" x14ac:dyDescent="0.2">
      <c r="A401" s="31"/>
      <c r="B401" s="32"/>
      <c r="C401" s="31"/>
      <c r="D401" s="31"/>
      <c r="E401" s="31"/>
      <c r="F401" s="31"/>
      <c r="G401" s="31"/>
    </row>
    <row r="402" spans="1:7" x14ac:dyDescent="0.2">
      <c r="A402" s="31"/>
      <c r="B402" s="32"/>
      <c r="C402" s="31"/>
      <c r="D402" s="31"/>
      <c r="E402" s="31"/>
      <c r="F402" s="31"/>
      <c r="G402" s="31"/>
    </row>
    <row r="403" spans="1:7" x14ac:dyDescent="0.2">
      <c r="A403" s="31"/>
      <c r="B403" s="32"/>
      <c r="C403" s="31"/>
      <c r="D403" s="31"/>
      <c r="E403" s="31"/>
      <c r="F403" s="31"/>
      <c r="G403" s="31"/>
    </row>
    <row r="404" spans="1:7" x14ac:dyDescent="0.2">
      <c r="A404" s="31"/>
      <c r="B404" s="32"/>
      <c r="C404" s="31"/>
      <c r="D404" s="31"/>
      <c r="E404" s="31"/>
      <c r="F404" s="31"/>
      <c r="G404" s="31"/>
    </row>
    <row r="405" spans="1:7" x14ac:dyDescent="0.2">
      <c r="A405" s="31"/>
      <c r="B405" s="32"/>
      <c r="C405" s="31"/>
      <c r="D405" s="31"/>
      <c r="E405" s="31"/>
      <c r="F405" s="31"/>
      <c r="G405" s="31"/>
    </row>
    <row r="406" spans="1:7" x14ac:dyDescent="0.2">
      <c r="A406" s="31"/>
      <c r="B406" s="32"/>
      <c r="C406" s="31"/>
      <c r="D406" s="31"/>
      <c r="E406" s="31"/>
      <c r="F406" s="31"/>
      <c r="G406" s="31"/>
    </row>
    <row r="407" spans="1:7" x14ac:dyDescent="0.2">
      <c r="A407" s="31"/>
      <c r="B407" s="32"/>
      <c r="C407" s="31"/>
      <c r="D407" s="31"/>
      <c r="E407" s="31"/>
      <c r="F407" s="31"/>
      <c r="G407" s="31"/>
    </row>
    <row r="408" spans="1:7" x14ac:dyDescent="0.2">
      <c r="A408" s="31"/>
      <c r="B408" s="32"/>
      <c r="C408" s="31"/>
      <c r="D408" s="31"/>
      <c r="E408" s="31"/>
      <c r="F408" s="31"/>
      <c r="G408" s="31"/>
    </row>
    <row r="409" spans="1:7" x14ac:dyDescent="0.2">
      <c r="A409" s="31"/>
      <c r="B409" s="32"/>
      <c r="C409" s="31"/>
      <c r="D409" s="31"/>
      <c r="E409" s="31"/>
      <c r="F409" s="31"/>
      <c r="G409" s="31"/>
    </row>
    <row r="410" spans="1:7" x14ac:dyDescent="0.2">
      <c r="A410" s="31"/>
      <c r="B410" s="32"/>
      <c r="C410" s="31"/>
      <c r="D410" s="31"/>
      <c r="E410" s="31"/>
      <c r="F410" s="31"/>
      <c r="G410" s="31"/>
    </row>
    <row r="411" spans="1:7" x14ac:dyDescent="0.2">
      <c r="A411" s="31"/>
      <c r="B411" s="32"/>
      <c r="C411" s="31"/>
      <c r="D411" s="31"/>
      <c r="E411" s="31"/>
      <c r="F411" s="31"/>
      <c r="G411" s="31"/>
    </row>
    <row r="412" spans="1:7" x14ac:dyDescent="0.2">
      <c r="A412" s="31"/>
      <c r="B412" s="32"/>
      <c r="C412" s="31"/>
      <c r="D412" s="31"/>
      <c r="E412" s="31"/>
      <c r="F412" s="31"/>
      <c r="G412" s="31"/>
    </row>
    <row r="413" spans="1:7" x14ac:dyDescent="0.2">
      <c r="A413" s="31"/>
      <c r="B413" s="32"/>
      <c r="C413" s="31"/>
      <c r="D413" s="31"/>
      <c r="E413" s="31"/>
      <c r="F413" s="31"/>
      <c r="G413" s="31"/>
    </row>
    <row r="414" spans="1:7" x14ac:dyDescent="0.2">
      <c r="A414" s="31"/>
      <c r="B414" s="32"/>
      <c r="C414" s="31"/>
      <c r="D414" s="31"/>
      <c r="E414" s="31"/>
      <c r="F414" s="31"/>
      <c r="G414" s="31"/>
    </row>
    <row r="415" spans="1:7" x14ac:dyDescent="0.2">
      <c r="A415" s="31"/>
      <c r="B415" s="32"/>
      <c r="C415" s="31"/>
      <c r="D415" s="31"/>
      <c r="E415" s="31"/>
      <c r="F415" s="31"/>
      <c r="G415" s="31"/>
    </row>
    <row r="416" spans="1:7" x14ac:dyDescent="0.2">
      <c r="A416" s="31"/>
      <c r="B416" s="32"/>
      <c r="C416" s="31"/>
      <c r="D416" s="31"/>
      <c r="E416" s="31"/>
      <c r="F416" s="31"/>
      <c r="G416" s="31"/>
    </row>
    <row r="417" spans="1:7" x14ac:dyDescent="0.2">
      <c r="A417" s="31"/>
      <c r="B417" s="32"/>
      <c r="C417" s="31"/>
      <c r="D417" s="31"/>
      <c r="E417" s="31"/>
      <c r="F417" s="31"/>
      <c r="G417" s="31"/>
    </row>
    <row r="418" spans="1:7" x14ac:dyDescent="0.2">
      <c r="A418" s="31"/>
      <c r="B418" s="32"/>
      <c r="C418" s="31"/>
      <c r="D418" s="31"/>
      <c r="E418" s="31"/>
      <c r="F418" s="31"/>
      <c r="G418" s="31"/>
    </row>
    <row r="419" spans="1:7" x14ac:dyDescent="0.2">
      <c r="A419" s="31"/>
      <c r="B419" s="32"/>
      <c r="C419" s="31"/>
      <c r="D419" s="31"/>
      <c r="E419" s="31"/>
      <c r="F419" s="31"/>
      <c r="G419" s="31"/>
    </row>
    <row r="420" spans="1:7" x14ac:dyDescent="0.2">
      <c r="A420" s="31"/>
      <c r="B420" s="32"/>
      <c r="C420" s="31"/>
      <c r="D420" s="31"/>
      <c r="E420" s="31"/>
      <c r="F420" s="31"/>
      <c r="G420" s="31"/>
    </row>
    <row r="421" spans="1:7" x14ac:dyDescent="0.2">
      <c r="A421" s="31"/>
      <c r="B421" s="32"/>
      <c r="C421" s="31"/>
      <c r="D421" s="31"/>
      <c r="E421" s="31"/>
      <c r="F421" s="31"/>
      <c r="G421" s="31"/>
    </row>
    <row r="422" spans="1:7" x14ac:dyDescent="0.2">
      <c r="A422" s="31"/>
      <c r="B422" s="32"/>
      <c r="C422" s="31"/>
      <c r="D422" s="31"/>
      <c r="E422" s="31"/>
      <c r="F422" s="31"/>
      <c r="G422" s="31"/>
    </row>
    <row r="423" spans="1:7" x14ac:dyDescent="0.2">
      <c r="A423" s="31"/>
      <c r="B423" s="32"/>
      <c r="C423" s="31"/>
      <c r="D423" s="31"/>
      <c r="E423" s="31"/>
      <c r="F423" s="31"/>
      <c r="G423" s="31"/>
    </row>
    <row r="424" spans="1:7" x14ac:dyDescent="0.2">
      <c r="A424" s="31"/>
      <c r="B424" s="32"/>
      <c r="C424" s="31"/>
      <c r="D424" s="31"/>
      <c r="E424" s="31"/>
      <c r="F424" s="31"/>
      <c r="G424" s="31"/>
    </row>
    <row r="425" spans="1:7" x14ac:dyDescent="0.2">
      <c r="A425" s="31"/>
      <c r="B425" s="32"/>
      <c r="C425" s="31"/>
      <c r="D425" s="31"/>
      <c r="E425" s="31"/>
      <c r="F425" s="31"/>
      <c r="G425" s="31"/>
    </row>
    <row r="426" spans="1:7" x14ac:dyDescent="0.2">
      <c r="A426" s="31"/>
      <c r="B426" s="32"/>
      <c r="C426" s="31"/>
      <c r="D426" s="31"/>
      <c r="E426" s="31"/>
      <c r="F426" s="31"/>
      <c r="G426" s="31"/>
    </row>
    <row r="427" spans="1:7" x14ac:dyDescent="0.2">
      <c r="A427" s="31"/>
      <c r="B427" s="32"/>
      <c r="C427" s="31"/>
      <c r="D427" s="31"/>
      <c r="E427" s="31"/>
      <c r="F427" s="31"/>
      <c r="G427" s="31"/>
    </row>
    <row r="428" spans="1:7" x14ac:dyDescent="0.2">
      <c r="A428" s="31"/>
      <c r="B428" s="32"/>
      <c r="C428" s="31"/>
      <c r="D428" s="31"/>
      <c r="E428" s="31"/>
      <c r="F428" s="31"/>
      <c r="G428" s="31"/>
    </row>
    <row r="429" spans="1:7" x14ac:dyDescent="0.2">
      <c r="A429" s="31"/>
      <c r="B429" s="32"/>
      <c r="C429" s="31"/>
      <c r="D429" s="31"/>
      <c r="E429" s="31"/>
      <c r="F429" s="31"/>
      <c r="G429" s="31"/>
    </row>
    <row r="430" spans="1:7" x14ac:dyDescent="0.2">
      <c r="A430" s="31"/>
      <c r="B430" s="32"/>
      <c r="C430" s="31"/>
      <c r="D430" s="31"/>
      <c r="E430" s="31"/>
      <c r="F430" s="31"/>
      <c r="G430" s="31"/>
    </row>
    <row r="431" spans="1:7" x14ac:dyDescent="0.2">
      <c r="A431" s="31"/>
      <c r="B431" s="32"/>
      <c r="C431" s="31"/>
      <c r="D431" s="31"/>
      <c r="E431" s="31"/>
      <c r="F431" s="31"/>
      <c r="G431" s="31"/>
    </row>
    <row r="432" spans="1:7" x14ac:dyDescent="0.2">
      <c r="A432" s="31"/>
      <c r="B432" s="32"/>
      <c r="C432" s="31"/>
      <c r="D432" s="31"/>
      <c r="E432" s="31"/>
      <c r="F432" s="31"/>
      <c r="G432" s="31"/>
    </row>
    <row r="433" spans="1:7" x14ac:dyDescent="0.2">
      <c r="A433" s="31"/>
      <c r="B433" s="32"/>
      <c r="C433" s="31"/>
      <c r="D433" s="31"/>
      <c r="E433" s="31"/>
      <c r="F433" s="31"/>
      <c r="G433" s="31"/>
    </row>
    <row r="434" spans="1:7" x14ac:dyDescent="0.2">
      <c r="A434" s="31"/>
      <c r="B434" s="32"/>
      <c r="C434" s="31"/>
      <c r="D434" s="31"/>
      <c r="E434" s="31"/>
      <c r="F434" s="31"/>
      <c r="G434" s="31"/>
    </row>
    <row r="435" spans="1:7" x14ac:dyDescent="0.2">
      <c r="A435" s="31"/>
      <c r="B435" s="32"/>
      <c r="C435" s="31"/>
      <c r="D435" s="31"/>
      <c r="E435" s="31"/>
      <c r="F435" s="31"/>
      <c r="G435" s="31"/>
    </row>
    <row r="436" spans="1:7" x14ac:dyDescent="0.2">
      <c r="A436" s="31"/>
      <c r="B436" s="32"/>
      <c r="C436" s="31"/>
      <c r="D436" s="31"/>
      <c r="E436" s="31"/>
      <c r="F436" s="31"/>
      <c r="G436" s="31"/>
    </row>
    <row r="437" spans="1:7" x14ac:dyDescent="0.2">
      <c r="A437" s="31"/>
      <c r="B437" s="32"/>
      <c r="C437" s="31"/>
      <c r="D437" s="31"/>
      <c r="E437" s="31"/>
      <c r="F437" s="31"/>
      <c r="G437" s="31"/>
    </row>
    <row r="438" spans="1:7" x14ac:dyDescent="0.2">
      <c r="A438" s="31"/>
      <c r="B438" s="32"/>
      <c r="C438" s="31"/>
      <c r="D438" s="31"/>
      <c r="E438" s="31"/>
      <c r="F438" s="31"/>
      <c r="G438" s="31"/>
    </row>
    <row r="439" spans="1:7" x14ac:dyDescent="0.2">
      <c r="A439" s="31"/>
      <c r="B439" s="31"/>
      <c r="C439" s="31"/>
      <c r="D439" s="31"/>
      <c r="E439" s="31"/>
      <c r="F439" s="31"/>
      <c r="G439" s="31"/>
    </row>
    <row r="440" spans="1:7" x14ac:dyDescent="0.2">
      <c r="A440" s="31"/>
      <c r="B440" s="31"/>
      <c r="C440" s="31"/>
      <c r="D440" s="31"/>
      <c r="E440" s="31"/>
      <c r="F440" s="31"/>
      <c r="G440" s="31"/>
    </row>
    <row r="441" spans="1:7" x14ac:dyDescent="0.2">
      <c r="A441" s="31"/>
      <c r="B441" s="31"/>
      <c r="C441" s="31"/>
      <c r="D441" s="31"/>
      <c r="E441" s="31"/>
      <c r="F441" s="31"/>
      <c r="G441" s="31"/>
    </row>
    <row r="442" spans="1:7" x14ac:dyDescent="0.2">
      <c r="A442" s="31"/>
      <c r="B442" s="31"/>
      <c r="C442" s="31"/>
      <c r="D442" s="31"/>
      <c r="E442" s="31"/>
      <c r="F442" s="31"/>
      <c r="G442" s="31"/>
    </row>
    <row r="443" spans="1:7" x14ac:dyDescent="0.2">
      <c r="A443" s="31"/>
      <c r="B443" s="31"/>
      <c r="C443" s="31"/>
      <c r="D443" s="31"/>
      <c r="E443" s="31"/>
      <c r="F443" s="31"/>
      <c r="G443" s="31"/>
    </row>
    <row r="444" spans="1:7" x14ac:dyDescent="0.2">
      <c r="A444" s="31"/>
      <c r="B444" s="31"/>
      <c r="C444" s="31"/>
      <c r="D444" s="31"/>
      <c r="E444" s="31"/>
      <c r="F444" s="31"/>
      <c r="G444" s="31"/>
    </row>
    <row r="445" spans="1:7" x14ac:dyDescent="0.2">
      <c r="A445" s="31"/>
      <c r="B445" s="31"/>
      <c r="C445" s="31"/>
      <c r="D445" s="31"/>
      <c r="E445" s="31"/>
      <c r="F445" s="31"/>
      <c r="G445" s="31"/>
    </row>
    <row r="446" spans="1:7" x14ac:dyDescent="0.2">
      <c r="A446" s="31"/>
      <c r="B446" s="31"/>
      <c r="C446" s="31"/>
      <c r="D446" s="31"/>
      <c r="E446" s="31"/>
      <c r="F446" s="31"/>
      <c r="G446" s="31"/>
    </row>
    <row r="447" spans="1:7" x14ac:dyDescent="0.2">
      <c r="A447" s="31"/>
      <c r="B447" s="31"/>
      <c r="C447" s="31"/>
      <c r="D447" s="31"/>
      <c r="E447" s="31"/>
      <c r="F447" s="31"/>
      <c r="G447" s="31"/>
    </row>
    <row r="448" spans="1:7" x14ac:dyDescent="0.2">
      <c r="A448" s="31"/>
      <c r="B448" s="31"/>
      <c r="C448" s="31"/>
      <c r="D448" s="31"/>
      <c r="E448" s="31"/>
      <c r="F448" s="31"/>
      <c r="G448" s="31"/>
    </row>
    <row r="449" spans="1:7" x14ac:dyDescent="0.2">
      <c r="A449" s="31"/>
      <c r="B449" s="31"/>
      <c r="C449" s="31"/>
      <c r="D449" s="31"/>
      <c r="E449" s="31"/>
      <c r="F449" s="31"/>
      <c r="G449" s="31"/>
    </row>
    <row r="450" spans="1:7" x14ac:dyDescent="0.2">
      <c r="A450" s="31"/>
      <c r="B450" s="31"/>
      <c r="C450" s="31"/>
      <c r="D450" s="31"/>
      <c r="E450" s="31"/>
      <c r="F450" s="31"/>
      <c r="G450" s="31"/>
    </row>
    <row r="451" spans="1:7" x14ac:dyDescent="0.2">
      <c r="A451" s="31"/>
      <c r="B451" s="31"/>
      <c r="C451" s="31"/>
      <c r="D451" s="31"/>
      <c r="E451" s="31"/>
      <c r="F451" s="31"/>
      <c r="G451" s="31"/>
    </row>
    <row r="452" spans="1:7" x14ac:dyDescent="0.2">
      <c r="A452" s="31"/>
      <c r="B452" s="31"/>
      <c r="C452" s="31"/>
      <c r="D452" s="31"/>
      <c r="E452" s="31"/>
      <c r="F452" s="31"/>
      <c r="G452" s="31"/>
    </row>
    <row r="453" spans="1:7" x14ac:dyDescent="0.2">
      <c r="A453" s="31"/>
      <c r="B453" s="31"/>
      <c r="C453" s="31"/>
      <c r="D453" s="31"/>
      <c r="E453" s="31"/>
      <c r="F453" s="31"/>
      <c r="G453" s="31"/>
    </row>
    <row r="454" spans="1:7" x14ac:dyDescent="0.2">
      <c r="A454" s="31"/>
      <c r="B454" s="31"/>
      <c r="C454" s="31"/>
      <c r="D454" s="31"/>
      <c r="E454" s="31"/>
      <c r="F454" s="31"/>
      <c r="G454" s="31"/>
    </row>
    <row r="455" spans="1:7" x14ac:dyDescent="0.2">
      <c r="A455" s="31"/>
      <c r="B455" s="31"/>
      <c r="C455" s="31"/>
      <c r="D455" s="31"/>
      <c r="E455" s="31"/>
      <c r="F455" s="31"/>
      <c r="G455" s="31"/>
    </row>
    <row r="456" spans="1:7" x14ac:dyDescent="0.2">
      <c r="A456" s="31"/>
      <c r="B456" s="31"/>
      <c r="C456" s="31"/>
      <c r="D456" s="31"/>
      <c r="E456" s="31"/>
      <c r="F456" s="31"/>
      <c r="G456" s="31"/>
    </row>
    <row r="457" spans="1:7" x14ac:dyDescent="0.2">
      <c r="A457" s="31"/>
      <c r="B457" s="31"/>
      <c r="C457" s="31"/>
      <c r="D457" s="31"/>
      <c r="E457" s="31"/>
      <c r="F457" s="31"/>
      <c r="G457" s="31"/>
    </row>
    <row r="458" spans="1:7" x14ac:dyDescent="0.2">
      <c r="A458" s="31"/>
      <c r="B458" s="31"/>
      <c r="C458" s="31"/>
      <c r="D458" s="31"/>
      <c r="E458" s="31"/>
      <c r="F458" s="31"/>
      <c r="G458" s="31"/>
    </row>
    <row r="459" spans="1:7" x14ac:dyDescent="0.2">
      <c r="A459" s="31"/>
      <c r="B459" s="31"/>
      <c r="C459" s="31"/>
      <c r="D459" s="31"/>
      <c r="E459" s="31"/>
      <c r="F459" s="31"/>
      <c r="G459" s="31"/>
    </row>
    <row r="460" spans="1:7" x14ac:dyDescent="0.2">
      <c r="A460" s="31"/>
      <c r="B460" s="31"/>
      <c r="C460" s="31"/>
      <c r="D460" s="31"/>
      <c r="E460" s="31"/>
      <c r="F460" s="31"/>
      <c r="G460" s="31"/>
    </row>
    <row r="461" spans="1:7" x14ac:dyDescent="0.2">
      <c r="A461" s="31"/>
      <c r="B461" s="31"/>
      <c r="C461" s="31"/>
      <c r="D461" s="31"/>
      <c r="E461" s="31"/>
      <c r="F461" s="31"/>
      <c r="G461" s="31"/>
    </row>
    <row r="462" spans="1:7" x14ac:dyDescent="0.2">
      <c r="A462" s="31"/>
      <c r="B462" s="31"/>
      <c r="C462" s="31"/>
      <c r="D462" s="31"/>
      <c r="E462" s="31"/>
      <c r="F462" s="31"/>
      <c r="G462" s="31"/>
    </row>
    <row r="463" spans="1:7" x14ac:dyDescent="0.2">
      <c r="A463" s="31"/>
      <c r="B463" s="31"/>
      <c r="C463" s="31"/>
      <c r="D463" s="31"/>
      <c r="E463" s="31"/>
      <c r="F463" s="31"/>
      <c r="G463" s="31"/>
    </row>
    <row r="464" spans="1:7" x14ac:dyDescent="0.2">
      <c r="A464" s="31"/>
      <c r="B464" s="31"/>
      <c r="C464" s="31"/>
      <c r="D464" s="31"/>
      <c r="E464" s="31"/>
      <c r="F464" s="31"/>
      <c r="G464" s="31"/>
    </row>
    <row r="465" spans="1:7" x14ac:dyDescent="0.2">
      <c r="A465" s="31"/>
      <c r="B465" s="31"/>
      <c r="C465" s="31"/>
      <c r="D465" s="31"/>
      <c r="E465" s="31"/>
      <c r="F465" s="31"/>
      <c r="G465" s="31"/>
    </row>
    <row r="466" spans="1:7" x14ac:dyDescent="0.2">
      <c r="A466" s="31"/>
      <c r="B466" s="31"/>
      <c r="C466" s="31"/>
      <c r="D466" s="31"/>
      <c r="E466" s="31"/>
      <c r="F466" s="31"/>
      <c r="G466" s="31"/>
    </row>
    <row r="467" spans="1:7" x14ac:dyDescent="0.2">
      <c r="A467" s="31"/>
      <c r="B467" s="31"/>
      <c r="C467" s="31"/>
      <c r="D467" s="31"/>
      <c r="E467" s="31"/>
      <c r="F467" s="31"/>
      <c r="G467" s="31"/>
    </row>
    <row r="468" spans="1:7" x14ac:dyDescent="0.2">
      <c r="A468" s="31"/>
      <c r="B468" s="31"/>
      <c r="C468" s="31"/>
      <c r="D468" s="31"/>
      <c r="E468" s="31"/>
      <c r="F468" s="31"/>
      <c r="G468" s="31"/>
    </row>
    <row r="469" spans="1:7" x14ac:dyDescent="0.2">
      <c r="A469" s="31"/>
      <c r="B469" s="31"/>
      <c r="C469" s="31"/>
      <c r="D469" s="31"/>
      <c r="E469" s="31"/>
      <c r="F469" s="31"/>
      <c r="G469" s="31"/>
    </row>
    <row r="470" spans="1:7" x14ac:dyDescent="0.2">
      <c r="A470" s="31"/>
      <c r="B470" s="31"/>
      <c r="C470" s="31"/>
      <c r="D470" s="31"/>
      <c r="E470" s="31"/>
      <c r="F470" s="31"/>
      <c r="G470" s="31"/>
    </row>
    <row r="471" spans="1:7" x14ac:dyDescent="0.2">
      <c r="A471" s="31"/>
      <c r="B471" s="31"/>
      <c r="C471" s="31"/>
      <c r="D471" s="31"/>
      <c r="E471" s="31"/>
      <c r="F471" s="31"/>
      <c r="G471" s="31"/>
    </row>
    <row r="472" spans="1:7" x14ac:dyDescent="0.2">
      <c r="A472" s="31"/>
      <c r="B472" s="31"/>
      <c r="C472" s="31"/>
      <c r="D472" s="31"/>
      <c r="E472" s="31"/>
      <c r="F472" s="31"/>
      <c r="G472" s="31"/>
    </row>
    <row r="473" spans="1:7" x14ac:dyDescent="0.2">
      <c r="A473" s="31"/>
      <c r="B473" s="31"/>
      <c r="C473" s="31"/>
      <c r="D473" s="31"/>
      <c r="E473" s="31"/>
      <c r="F473" s="31"/>
      <c r="G473" s="31"/>
    </row>
    <row r="474" spans="1:7" x14ac:dyDescent="0.2">
      <c r="A474" s="31"/>
      <c r="B474" s="31"/>
      <c r="C474" s="31"/>
      <c r="D474" s="31"/>
      <c r="E474" s="31"/>
      <c r="F474" s="31"/>
      <c r="G474" s="31"/>
    </row>
    <row r="475" spans="1:7" x14ac:dyDescent="0.2">
      <c r="A475" s="31"/>
      <c r="B475" s="31"/>
      <c r="C475" s="31"/>
      <c r="D475" s="31"/>
      <c r="E475" s="31"/>
      <c r="F475" s="31"/>
      <c r="G475" s="31"/>
    </row>
    <row r="476" spans="1:7" x14ac:dyDescent="0.2">
      <c r="A476" s="31"/>
      <c r="B476" s="31"/>
      <c r="C476" s="31"/>
      <c r="D476" s="31"/>
      <c r="E476" s="31"/>
      <c r="F476" s="31"/>
      <c r="G476" s="31"/>
    </row>
    <row r="477" spans="1:7" x14ac:dyDescent="0.2">
      <c r="A477" s="31"/>
      <c r="B477" s="31"/>
      <c r="C477" s="31"/>
      <c r="D477" s="31"/>
      <c r="E477" s="31"/>
      <c r="F477" s="31"/>
      <c r="G477" s="31"/>
    </row>
    <row r="478" spans="1:7" x14ac:dyDescent="0.2">
      <c r="A478" s="31"/>
      <c r="B478" s="31"/>
      <c r="C478" s="31"/>
      <c r="D478" s="31"/>
      <c r="E478" s="31"/>
      <c r="F478" s="31"/>
      <c r="G478" s="31"/>
    </row>
    <row r="479" spans="1:7" x14ac:dyDescent="0.2">
      <c r="A479" s="31"/>
      <c r="B479" s="31"/>
      <c r="C479" s="31"/>
      <c r="D479" s="31"/>
      <c r="E479" s="31"/>
      <c r="F479" s="31"/>
      <c r="G479" s="31"/>
    </row>
    <row r="480" spans="1:7" x14ac:dyDescent="0.2">
      <c r="A480" s="31"/>
      <c r="B480" s="31"/>
      <c r="C480" s="31"/>
      <c r="D480" s="31"/>
      <c r="E480" s="31"/>
      <c r="F480" s="31"/>
      <c r="G480" s="31"/>
    </row>
    <row r="481" spans="1:7" x14ac:dyDescent="0.2">
      <c r="A481" s="31"/>
      <c r="B481" s="31"/>
      <c r="C481" s="31"/>
      <c r="D481" s="31"/>
      <c r="E481" s="31"/>
      <c r="F481" s="31"/>
      <c r="G481" s="31"/>
    </row>
    <row r="482" spans="1:7" x14ac:dyDescent="0.2">
      <c r="A482" s="31"/>
      <c r="B482" s="31"/>
      <c r="C482" s="31"/>
      <c r="D482" s="31"/>
      <c r="E482" s="31"/>
      <c r="F482" s="31"/>
      <c r="G482" s="31"/>
    </row>
    <row r="483" spans="1:7" x14ac:dyDescent="0.2">
      <c r="A483" s="31"/>
      <c r="B483" s="31"/>
      <c r="C483" s="31"/>
      <c r="D483" s="31"/>
      <c r="E483" s="31"/>
      <c r="F483" s="31"/>
      <c r="G483" s="31"/>
    </row>
    <row r="484" spans="1:7" x14ac:dyDescent="0.2">
      <c r="A484" s="31"/>
      <c r="B484" s="31"/>
      <c r="C484" s="31"/>
      <c r="D484" s="31"/>
      <c r="E484" s="31"/>
      <c r="F484" s="31"/>
      <c r="G484" s="31"/>
    </row>
    <row r="485" spans="1:7" x14ac:dyDescent="0.2">
      <c r="A485" s="31"/>
      <c r="B485" s="31"/>
      <c r="C485" s="31"/>
      <c r="D485" s="31"/>
      <c r="E485" s="31"/>
      <c r="F485" s="31"/>
      <c r="G485" s="31"/>
    </row>
    <row r="486" spans="1:7" x14ac:dyDescent="0.2">
      <c r="A486" s="31"/>
      <c r="B486" s="31"/>
      <c r="C486" s="31"/>
      <c r="D486" s="31"/>
      <c r="E486" s="31"/>
      <c r="F486" s="31"/>
      <c r="G486" s="31"/>
    </row>
    <row r="487" spans="1:7" x14ac:dyDescent="0.2">
      <c r="A487" s="31"/>
      <c r="B487" s="31"/>
      <c r="C487" s="31"/>
      <c r="D487" s="31"/>
      <c r="E487" s="31"/>
      <c r="F487" s="31"/>
      <c r="G487" s="31"/>
    </row>
    <row r="488" spans="1:7" x14ac:dyDescent="0.2">
      <c r="A488" s="31"/>
      <c r="B488" s="31"/>
      <c r="C488" s="31"/>
      <c r="D488" s="31"/>
      <c r="E488" s="31"/>
      <c r="F488" s="31"/>
      <c r="G488" s="31"/>
    </row>
    <row r="489" spans="1:7" x14ac:dyDescent="0.2">
      <c r="A489" s="31"/>
      <c r="B489" s="31"/>
      <c r="C489" s="31"/>
      <c r="D489" s="31"/>
      <c r="E489" s="31"/>
      <c r="F489" s="31"/>
      <c r="G489" s="31"/>
    </row>
    <row r="490" spans="1:7" x14ac:dyDescent="0.2">
      <c r="A490" s="31"/>
      <c r="B490" s="31"/>
      <c r="C490" s="31"/>
      <c r="D490" s="31"/>
      <c r="E490" s="31"/>
      <c r="F490" s="31"/>
      <c r="G490" s="31"/>
    </row>
    <row r="491" spans="1:7" x14ac:dyDescent="0.2">
      <c r="A491" s="31"/>
      <c r="B491" s="31"/>
      <c r="C491" s="31"/>
      <c r="D491" s="31"/>
      <c r="E491" s="31"/>
      <c r="F491" s="31"/>
      <c r="G491" s="31"/>
    </row>
    <row r="492" spans="1:7" x14ac:dyDescent="0.2">
      <c r="A492" s="31"/>
      <c r="B492" s="31"/>
      <c r="C492" s="31"/>
      <c r="D492" s="31"/>
      <c r="E492" s="31"/>
      <c r="F492" s="31"/>
      <c r="G492" s="31"/>
    </row>
    <row r="493" spans="1:7" x14ac:dyDescent="0.2">
      <c r="A493" s="31"/>
      <c r="B493" s="31"/>
      <c r="C493" s="31"/>
      <c r="D493" s="31"/>
      <c r="E493" s="31"/>
      <c r="F493" s="31"/>
      <c r="G493" s="31"/>
    </row>
    <row r="494" spans="1:7" x14ac:dyDescent="0.2">
      <c r="A494" s="31"/>
      <c r="B494" s="31"/>
      <c r="C494" s="31"/>
      <c r="D494" s="31"/>
      <c r="E494" s="31"/>
      <c r="F494" s="31"/>
      <c r="G494" s="31"/>
    </row>
    <row r="495" spans="1:7" x14ac:dyDescent="0.2">
      <c r="A495" s="31"/>
      <c r="B495" s="31"/>
      <c r="C495" s="31"/>
      <c r="D495" s="31"/>
      <c r="E495" s="31"/>
      <c r="F495" s="31"/>
      <c r="G495" s="31"/>
    </row>
    <row r="496" spans="1:7" x14ac:dyDescent="0.2">
      <c r="A496" s="31"/>
      <c r="B496" s="31"/>
      <c r="C496" s="31"/>
      <c r="D496" s="31"/>
      <c r="E496" s="31"/>
      <c r="F496" s="31"/>
      <c r="G496" s="31"/>
    </row>
    <row r="497" spans="1:7" x14ac:dyDescent="0.2">
      <c r="A497" s="31"/>
      <c r="B497" s="31"/>
      <c r="C497" s="31"/>
      <c r="D497" s="31"/>
      <c r="E497" s="31"/>
      <c r="F497" s="31"/>
      <c r="G497" s="31"/>
    </row>
    <row r="498" spans="1:7" x14ac:dyDescent="0.2">
      <c r="A498" s="31"/>
      <c r="B498" s="31"/>
      <c r="C498" s="31"/>
      <c r="D498" s="31"/>
      <c r="E498" s="31"/>
      <c r="F498" s="31"/>
      <c r="G498" s="31"/>
    </row>
    <row r="499" spans="1:7" x14ac:dyDescent="0.2">
      <c r="A499" s="31"/>
      <c r="B499" s="31"/>
      <c r="C499" s="31"/>
      <c r="D499" s="31"/>
      <c r="E499" s="31"/>
      <c r="F499" s="31"/>
      <c r="G499" s="31"/>
    </row>
    <row r="500" spans="1:7" x14ac:dyDescent="0.2">
      <c r="A500" s="31"/>
      <c r="B500" s="31"/>
      <c r="C500" s="31"/>
      <c r="D500" s="31"/>
      <c r="E500" s="31"/>
      <c r="F500" s="31"/>
      <c r="G500" s="31"/>
    </row>
    <row r="501" spans="1:7" x14ac:dyDescent="0.2">
      <c r="A501" s="31"/>
      <c r="B501" s="31"/>
      <c r="C501" s="31"/>
      <c r="D501" s="31"/>
      <c r="E501" s="31"/>
      <c r="F501" s="31"/>
      <c r="G501" s="31"/>
    </row>
    <row r="502" spans="1:7" x14ac:dyDescent="0.2">
      <c r="A502" s="31"/>
      <c r="B502" s="31"/>
      <c r="C502" s="31"/>
      <c r="D502" s="31"/>
      <c r="E502" s="31"/>
      <c r="F502" s="31"/>
      <c r="G502" s="31"/>
    </row>
    <row r="503" spans="1:7" x14ac:dyDescent="0.2">
      <c r="A503" s="31"/>
      <c r="B503" s="31"/>
      <c r="C503" s="31"/>
      <c r="D503" s="31"/>
      <c r="E503" s="31"/>
      <c r="F503" s="31"/>
      <c r="G503" s="31"/>
    </row>
    <row r="504" spans="1:7" x14ac:dyDescent="0.2">
      <c r="A504" s="31"/>
      <c r="B504" s="31"/>
      <c r="C504" s="31"/>
      <c r="D504" s="31"/>
      <c r="E504" s="31"/>
      <c r="F504" s="31"/>
      <c r="G504" s="31"/>
    </row>
    <row r="505" spans="1:7" x14ac:dyDescent="0.2">
      <c r="A505" s="31"/>
      <c r="B505" s="31"/>
      <c r="C505" s="31"/>
      <c r="D505" s="31"/>
      <c r="E505" s="31"/>
      <c r="F505" s="31"/>
      <c r="G505" s="31"/>
    </row>
    <row r="506" spans="1:7" x14ac:dyDescent="0.2">
      <c r="A506" s="31"/>
      <c r="B506" s="31"/>
      <c r="C506" s="31"/>
      <c r="D506" s="31"/>
      <c r="E506" s="31"/>
      <c r="F506" s="31"/>
      <c r="G506" s="31"/>
    </row>
    <row r="507" spans="1:7" x14ac:dyDescent="0.2">
      <c r="A507" s="31"/>
      <c r="B507" s="31"/>
      <c r="C507" s="31"/>
      <c r="D507" s="31"/>
      <c r="E507" s="31"/>
      <c r="F507" s="31"/>
      <c r="G507" s="31"/>
    </row>
    <row r="508" spans="1:7" x14ac:dyDescent="0.2">
      <c r="A508" s="31"/>
      <c r="B508" s="31"/>
      <c r="C508" s="31"/>
      <c r="D508" s="31"/>
      <c r="E508" s="31"/>
      <c r="F508" s="31"/>
      <c r="G508" s="31"/>
    </row>
    <row r="509" spans="1:7" x14ac:dyDescent="0.2">
      <c r="A509" s="31"/>
      <c r="B509" s="31"/>
      <c r="C509" s="31"/>
      <c r="D509" s="31"/>
      <c r="E509" s="31"/>
      <c r="F509" s="31"/>
      <c r="G509" s="31"/>
    </row>
    <row r="510" spans="1:7" x14ac:dyDescent="0.2">
      <c r="A510" s="31"/>
      <c r="B510" s="31"/>
      <c r="C510" s="31"/>
      <c r="D510" s="31"/>
      <c r="E510" s="31"/>
      <c r="F510" s="31"/>
      <c r="G510" s="31"/>
    </row>
    <row r="511" spans="1:7" x14ac:dyDescent="0.2">
      <c r="A511" s="31"/>
      <c r="B511" s="31"/>
      <c r="C511" s="31"/>
      <c r="D511" s="31"/>
      <c r="E511" s="31"/>
      <c r="F511" s="31"/>
      <c r="G511" s="31"/>
    </row>
    <row r="512" spans="1:7" x14ac:dyDescent="0.2">
      <c r="A512" s="31"/>
      <c r="B512" s="31"/>
      <c r="C512" s="31"/>
      <c r="D512" s="31"/>
      <c r="E512" s="31"/>
      <c r="F512" s="31"/>
      <c r="G512" s="31"/>
    </row>
    <row r="513" spans="1:7" x14ac:dyDescent="0.2">
      <c r="A513" s="31"/>
      <c r="B513" s="31"/>
      <c r="C513" s="31"/>
      <c r="D513" s="31"/>
      <c r="E513" s="31"/>
      <c r="F513" s="31"/>
      <c r="G513" s="31"/>
    </row>
    <row r="514" spans="1:7" x14ac:dyDescent="0.2">
      <c r="A514" s="31"/>
      <c r="B514" s="31"/>
      <c r="C514" s="31"/>
      <c r="D514" s="31"/>
      <c r="E514" s="31"/>
      <c r="F514" s="31"/>
      <c r="G514" s="31"/>
    </row>
    <row r="515" spans="1:7" x14ac:dyDescent="0.2">
      <c r="A515" s="31"/>
      <c r="B515" s="31"/>
      <c r="C515" s="31"/>
      <c r="D515" s="31"/>
      <c r="E515" s="31"/>
      <c r="F515" s="31"/>
      <c r="G515" s="31"/>
    </row>
    <row r="516" spans="1:7" x14ac:dyDescent="0.2">
      <c r="A516" s="31"/>
      <c r="B516" s="31"/>
      <c r="C516" s="31"/>
      <c r="D516" s="31"/>
      <c r="E516" s="31"/>
      <c r="F516" s="31"/>
      <c r="G516" s="31"/>
    </row>
    <row r="517" spans="1:7" x14ac:dyDescent="0.2">
      <c r="A517" s="31"/>
      <c r="B517" s="31"/>
      <c r="C517" s="31"/>
      <c r="D517" s="31"/>
      <c r="E517" s="31"/>
      <c r="F517" s="31"/>
      <c r="G517" s="31"/>
    </row>
    <row r="518" spans="1:7" x14ac:dyDescent="0.2">
      <c r="A518" s="31"/>
      <c r="B518" s="31"/>
      <c r="C518" s="31"/>
      <c r="D518" s="31"/>
      <c r="E518" s="31"/>
      <c r="F518" s="31"/>
      <c r="G518" s="31"/>
    </row>
    <row r="519" spans="1:7" x14ac:dyDescent="0.2">
      <c r="A519" s="31"/>
      <c r="B519" s="31"/>
      <c r="C519" s="31"/>
      <c r="D519" s="31"/>
      <c r="E519" s="31"/>
      <c r="F519" s="31"/>
      <c r="G519" s="31"/>
    </row>
    <row r="520" spans="1:7" x14ac:dyDescent="0.2">
      <c r="A520" s="31"/>
      <c r="B520" s="31"/>
      <c r="C520" s="31"/>
      <c r="D520" s="31"/>
      <c r="E520" s="31"/>
      <c r="F520" s="31"/>
      <c r="G520" s="31"/>
    </row>
    <row r="521" spans="1:7" x14ac:dyDescent="0.2">
      <c r="A521" s="31"/>
      <c r="B521" s="31"/>
      <c r="C521" s="31"/>
      <c r="D521" s="31"/>
      <c r="E521" s="31"/>
      <c r="F521" s="31"/>
      <c r="G521" s="31"/>
    </row>
    <row r="522" spans="1:7" x14ac:dyDescent="0.2">
      <c r="A522" s="31"/>
      <c r="B522" s="31"/>
      <c r="C522" s="31"/>
      <c r="D522" s="31"/>
      <c r="E522" s="31"/>
      <c r="F522" s="31"/>
      <c r="G522" s="31"/>
    </row>
    <row r="523" spans="1:7" x14ac:dyDescent="0.2">
      <c r="A523" s="31"/>
      <c r="B523" s="31"/>
      <c r="C523" s="31"/>
      <c r="D523" s="31"/>
      <c r="E523" s="31"/>
      <c r="F523" s="31"/>
      <c r="G523" s="31"/>
    </row>
    <row r="524" spans="1:7" x14ac:dyDescent="0.2">
      <c r="A524" s="31"/>
      <c r="B524" s="31"/>
      <c r="C524" s="31"/>
      <c r="D524" s="31"/>
      <c r="E524" s="31"/>
      <c r="F524" s="31"/>
      <c r="G524" s="31"/>
    </row>
    <row r="525" spans="1:7" x14ac:dyDescent="0.2">
      <c r="A525" s="31"/>
      <c r="B525" s="31"/>
      <c r="C525" s="31"/>
      <c r="D525" s="31"/>
      <c r="E525" s="31"/>
      <c r="F525" s="31"/>
      <c r="G525" s="31"/>
    </row>
    <row r="526" spans="1:7" x14ac:dyDescent="0.2">
      <c r="A526" s="31"/>
      <c r="B526" s="31"/>
      <c r="C526" s="31"/>
      <c r="D526" s="31"/>
      <c r="E526" s="31"/>
      <c r="F526" s="31"/>
      <c r="G526" s="31"/>
    </row>
    <row r="527" spans="1:7" x14ac:dyDescent="0.2">
      <c r="A527" s="31"/>
      <c r="B527" s="31"/>
      <c r="C527" s="31"/>
      <c r="D527" s="31"/>
      <c r="E527" s="31"/>
      <c r="F527" s="31"/>
      <c r="G527" s="31"/>
    </row>
    <row r="528" spans="1:7" x14ac:dyDescent="0.2">
      <c r="A528" s="31"/>
      <c r="B528" s="31"/>
      <c r="C528" s="31"/>
      <c r="D528" s="31"/>
      <c r="E528" s="31"/>
      <c r="F528" s="31"/>
      <c r="G528" s="31"/>
    </row>
    <row r="529" spans="1:7" x14ac:dyDescent="0.2">
      <c r="A529" s="31"/>
      <c r="B529" s="31"/>
      <c r="C529" s="31"/>
      <c r="D529" s="31"/>
      <c r="E529" s="31"/>
      <c r="F529" s="31"/>
      <c r="G529" s="31"/>
    </row>
    <row r="530" spans="1:7" x14ac:dyDescent="0.2">
      <c r="A530" s="31"/>
      <c r="B530" s="31"/>
      <c r="C530" s="31"/>
      <c r="D530" s="31"/>
      <c r="E530" s="31"/>
      <c r="F530" s="31"/>
      <c r="G530" s="31"/>
    </row>
    <row r="531" spans="1:7" x14ac:dyDescent="0.2">
      <c r="A531" s="31"/>
      <c r="B531" s="31"/>
      <c r="C531" s="31"/>
      <c r="D531" s="31"/>
      <c r="E531" s="31"/>
      <c r="F531" s="31"/>
      <c r="G531" s="31"/>
    </row>
    <row r="532" spans="1:7" x14ac:dyDescent="0.2">
      <c r="A532" s="31"/>
      <c r="B532" s="31"/>
      <c r="C532" s="31"/>
      <c r="D532" s="31"/>
      <c r="E532" s="31"/>
      <c r="F532" s="31"/>
      <c r="G532" s="31"/>
    </row>
    <row r="533" spans="1:7" x14ac:dyDescent="0.2">
      <c r="A533" s="31"/>
      <c r="B533" s="31"/>
      <c r="C533" s="31"/>
      <c r="D533" s="31"/>
      <c r="E533" s="31"/>
      <c r="F533" s="31"/>
      <c r="G533" s="31"/>
    </row>
    <row r="534" spans="1:7" x14ac:dyDescent="0.2">
      <c r="A534" s="31"/>
      <c r="B534" s="31"/>
      <c r="C534" s="31"/>
      <c r="D534" s="31"/>
      <c r="E534" s="31"/>
      <c r="F534" s="31"/>
      <c r="G534" s="31"/>
    </row>
    <row r="535" spans="1:7" x14ac:dyDescent="0.2">
      <c r="A535" s="31"/>
      <c r="B535" s="31"/>
      <c r="C535" s="31"/>
      <c r="D535" s="31"/>
      <c r="E535" s="31"/>
      <c r="F535" s="31"/>
      <c r="G535" s="31"/>
    </row>
    <row r="536" spans="1:7" x14ac:dyDescent="0.2">
      <c r="A536" s="31"/>
      <c r="B536" s="31"/>
      <c r="C536" s="31"/>
      <c r="D536" s="31"/>
      <c r="E536" s="31"/>
      <c r="F536" s="31"/>
      <c r="G536" s="31"/>
    </row>
    <row r="537" spans="1:7" x14ac:dyDescent="0.2">
      <c r="A537" s="31"/>
      <c r="B537" s="31"/>
      <c r="C537" s="31"/>
      <c r="D537" s="31"/>
      <c r="E537" s="31"/>
      <c r="F537" s="31"/>
      <c r="G537" s="31"/>
    </row>
    <row r="538" spans="1:7" x14ac:dyDescent="0.2">
      <c r="A538" s="31"/>
      <c r="B538" s="31"/>
      <c r="C538" s="31"/>
      <c r="D538" s="31"/>
      <c r="E538" s="31"/>
      <c r="F538" s="31"/>
      <c r="G538" s="31"/>
    </row>
    <row r="539" spans="1:7" x14ac:dyDescent="0.2">
      <c r="A539" s="31"/>
      <c r="B539" s="31"/>
      <c r="C539" s="31"/>
      <c r="D539" s="31"/>
      <c r="E539" s="31"/>
      <c r="F539" s="31"/>
      <c r="G539" s="31"/>
    </row>
    <row r="540" spans="1:7" x14ac:dyDescent="0.2">
      <c r="A540" s="31"/>
      <c r="B540" s="31"/>
      <c r="C540" s="31"/>
      <c r="D540" s="31"/>
      <c r="E540" s="31"/>
      <c r="F540" s="31"/>
      <c r="G540" s="31"/>
    </row>
    <row r="541" spans="1:7" x14ac:dyDescent="0.2">
      <c r="A541" s="31"/>
      <c r="B541" s="31"/>
      <c r="C541" s="31"/>
      <c r="D541" s="31"/>
      <c r="E541" s="31"/>
      <c r="F541" s="31"/>
      <c r="G541" s="31"/>
    </row>
    <row r="542" spans="1:7" x14ac:dyDescent="0.2">
      <c r="A542" s="31"/>
      <c r="B542" s="31"/>
      <c r="C542" s="31"/>
      <c r="D542" s="31"/>
      <c r="E542" s="31"/>
      <c r="F542" s="31"/>
      <c r="G542" s="31"/>
    </row>
    <row r="543" spans="1:7" x14ac:dyDescent="0.2">
      <c r="A543" s="31"/>
      <c r="B543" s="31"/>
      <c r="C543" s="31"/>
      <c r="D543" s="31"/>
      <c r="E543" s="31"/>
      <c r="F543" s="31"/>
      <c r="G543" s="31"/>
    </row>
    <row r="544" spans="1:7" x14ac:dyDescent="0.2">
      <c r="A544" s="31"/>
      <c r="B544" s="31"/>
      <c r="C544" s="31"/>
      <c r="D544" s="31"/>
      <c r="E544" s="31"/>
      <c r="F544" s="31"/>
      <c r="G544" s="31"/>
    </row>
    <row r="545" spans="1:7" x14ac:dyDescent="0.2">
      <c r="A545" s="31"/>
      <c r="B545" s="31"/>
      <c r="C545" s="31"/>
      <c r="D545" s="31"/>
      <c r="E545" s="31"/>
      <c r="F545" s="31"/>
      <c r="G545" s="31"/>
    </row>
    <row r="546" spans="1:7" x14ac:dyDescent="0.2">
      <c r="A546" s="31"/>
      <c r="B546" s="31"/>
      <c r="C546" s="31"/>
      <c r="D546" s="31"/>
      <c r="E546" s="31"/>
      <c r="F546" s="31"/>
      <c r="G546" s="31"/>
    </row>
    <row r="547" spans="1:7" x14ac:dyDescent="0.2">
      <c r="A547" s="31"/>
      <c r="B547" s="31"/>
      <c r="C547" s="31"/>
      <c r="D547" s="31"/>
      <c r="E547" s="31"/>
      <c r="F547" s="31"/>
      <c r="G547" s="31"/>
    </row>
    <row r="548" spans="1:7" x14ac:dyDescent="0.2">
      <c r="A548" s="31"/>
      <c r="B548" s="31"/>
      <c r="C548" s="31"/>
      <c r="D548" s="31"/>
      <c r="E548" s="31"/>
      <c r="F548" s="31"/>
      <c r="G548" s="31"/>
    </row>
    <row r="549" spans="1:7" x14ac:dyDescent="0.2">
      <c r="A549" s="31"/>
      <c r="B549" s="31"/>
      <c r="C549" s="31"/>
      <c r="D549" s="31"/>
      <c r="E549" s="31"/>
      <c r="F549" s="31"/>
      <c r="G549" s="31"/>
    </row>
    <row r="550" spans="1:7" x14ac:dyDescent="0.2">
      <c r="A550" s="31"/>
      <c r="B550" s="31"/>
      <c r="C550" s="31"/>
      <c r="D550" s="31"/>
      <c r="E550" s="31"/>
      <c r="F550" s="31"/>
      <c r="G550" s="31"/>
    </row>
    <row r="551" spans="1:7" x14ac:dyDescent="0.2">
      <c r="A551" s="31"/>
      <c r="B551" s="31"/>
      <c r="C551" s="31"/>
      <c r="D551" s="31"/>
      <c r="E551" s="31"/>
      <c r="F551" s="31"/>
      <c r="G551" s="31"/>
    </row>
    <row r="552" spans="1:7" x14ac:dyDescent="0.2">
      <c r="A552" s="31"/>
      <c r="B552" s="31"/>
      <c r="C552" s="31"/>
      <c r="D552" s="31"/>
      <c r="E552" s="31"/>
      <c r="F552" s="31"/>
      <c r="G552" s="31"/>
    </row>
    <row r="553" spans="1:7" x14ac:dyDescent="0.2">
      <c r="A553" s="31"/>
      <c r="B553" s="31"/>
      <c r="C553" s="31"/>
      <c r="D553" s="31"/>
      <c r="E553" s="31"/>
      <c r="F553" s="31"/>
      <c r="G553" s="31"/>
    </row>
    <row r="554" spans="1:7" x14ac:dyDescent="0.2">
      <c r="A554" s="31"/>
      <c r="B554" s="31"/>
      <c r="C554" s="31"/>
      <c r="D554" s="31"/>
      <c r="E554" s="31"/>
      <c r="F554" s="31"/>
      <c r="G554" s="31"/>
    </row>
    <row r="555" spans="1:7" x14ac:dyDescent="0.2">
      <c r="A555" s="31"/>
      <c r="B555" s="31"/>
      <c r="C555" s="31"/>
      <c r="D555" s="31"/>
      <c r="E555" s="31"/>
      <c r="F555" s="31"/>
      <c r="G555" s="31"/>
    </row>
    <row r="556" spans="1:7" x14ac:dyDescent="0.2">
      <c r="A556" s="31"/>
      <c r="B556" s="31"/>
      <c r="C556" s="31"/>
      <c r="D556" s="31"/>
      <c r="E556" s="31"/>
      <c r="F556" s="31"/>
      <c r="G556" s="31"/>
    </row>
    <row r="557" spans="1:7" x14ac:dyDescent="0.2">
      <c r="A557" s="31"/>
      <c r="B557" s="31"/>
      <c r="C557" s="31"/>
      <c r="D557" s="31"/>
      <c r="E557" s="31"/>
      <c r="F557" s="31"/>
      <c r="G557" s="31"/>
    </row>
    <row r="558" spans="1:7" x14ac:dyDescent="0.2">
      <c r="A558" s="31"/>
      <c r="B558" s="31"/>
      <c r="C558" s="31"/>
      <c r="D558" s="31"/>
      <c r="E558" s="31"/>
      <c r="F558" s="31"/>
      <c r="G558" s="31"/>
    </row>
    <row r="559" spans="1:7" x14ac:dyDescent="0.2">
      <c r="A559" s="31"/>
      <c r="B559" s="31"/>
      <c r="C559" s="31"/>
      <c r="D559" s="31"/>
      <c r="E559" s="31"/>
      <c r="F559" s="31"/>
      <c r="G559" s="31"/>
    </row>
    <row r="560" spans="1:7" x14ac:dyDescent="0.2">
      <c r="A560" s="31"/>
      <c r="B560" s="31"/>
      <c r="C560" s="31"/>
      <c r="D560" s="31"/>
      <c r="E560" s="31"/>
      <c r="F560" s="31"/>
      <c r="G560" s="31"/>
    </row>
    <row r="561" spans="1:7" x14ac:dyDescent="0.2">
      <c r="A561" s="31"/>
      <c r="B561" s="31"/>
      <c r="C561" s="31"/>
      <c r="D561" s="31"/>
      <c r="E561" s="31"/>
      <c r="F561" s="31"/>
      <c r="G561" s="31"/>
    </row>
    <row r="562" spans="1:7" x14ac:dyDescent="0.2">
      <c r="A562" s="31"/>
      <c r="B562" s="31"/>
      <c r="C562" s="31"/>
      <c r="D562" s="31"/>
      <c r="E562" s="31"/>
      <c r="F562" s="31"/>
      <c r="G562" s="31"/>
    </row>
    <row r="563" spans="1:7" x14ac:dyDescent="0.2">
      <c r="A563" s="31"/>
      <c r="B563" s="31"/>
      <c r="C563" s="31"/>
      <c r="D563" s="31"/>
      <c r="E563" s="31"/>
      <c r="F563" s="31"/>
      <c r="G563" s="31"/>
    </row>
    <row r="564" spans="1:7" x14ac:dyDescent="0.2">
      <c r="A564" s="31"/>
      <c r="B564" s="31"/>
      <c r="C564" s="31"/>
      <c r="D564" s="31"/>
      <c r="E564" s="31"/>
      <c r="F564" s="31"/>
      <c r="G564" s="31"/>
    </row>
    <row r="565" spans="1:7" x14ac:dyDescent="0.2">
      <c r="A565" s="31"/>
      <c r="B565" s="31"/>
      <c r="C565" s="31"/>
      <c r="D565" s="31"/>
      <c r="E565" s="31"/>
      <c r="F565" s="31"/>
      <c r="G565" s="31"/>
    </row>
    <row r="566" spans="1:7" x14ac:dyDescent="0.2">
      <c r="A566" s="31"/>
      <c r="B566" s="31"/>
      <c r="C566" s="31"/>
      <c r="D566" s="31"/>
      <c r="E566" s="31"/>
      <c r="F566" s="31"/>
      <c r="G566" s="31"/>
    </row>
    <row r="567" spans="1:7" x14ac:dyDescent="0.2">
      <c r="A567" s="31"/>
      <c r="B567" s="31"/>
      <c r="C567" s="31"/>
      <c r="D567" s="31"/>
      <c r="E567" s="31"/>
      <c r="F567" s="31"/>
      <c r="G567" s="31"/>
    </row>
    <row r="568" spans="1:7" x14ac:dyDescent="0.2">
      <c r="A568" s="31"/>
      <c r="B568" s="31"/>
      <c r="C568" s="31"/>
      <c r="D568" s="31"/>
      <c r="E568" s="31"/>
      <c r="F568" s="31"/>
      <c r="G568" s="31"/>
    </row>
    <row r="569" spans="1:7" x14ac:dyDescent="0.2">
      <c r="A569" s="31"/>
      <c r="B569" s="31"/>
      <c r="C569" s="31"/>
      <c r="D569" s="31"/>
      <c r="E569" s="31"/>
      <c r="F569" s="31"/>
      <c r="G569" s="31"/>
    </row>
    <row r="570" spans="1:7" x14ac:dyDescent="0.2">
      <c r="A570" s="31"/>
      <c r="B570" s="31"/>
      <c r="C570" s="31"/>
      <c r="D570" s="31"/>
      <c r="E570" s="31"/>
      <c r="F570" s="31"/>
      <c r="G570" s="31"/>
    </row>
    <row r="571" spans="1:7" x14ac:dyDescent="0.2">
      <c r="A571" s="31"/>
      <c r="B571" s="31"/>
      <c r="C571" s="31"/>
      <c r="D571" s="31"/>
      <c r="E571" s="31"/>
      <c r="F571" s="31"/>
      <c r="G571" s="31"/>
    </row>
    <row r="572" spans="1:7" x14ac:dyDescent="0.2">
      <c r="A572" s="31"/>
      <c r="B572" s="31"/>
      <c r="C572" s="31"/>
      <c r="D572" s="31"/>
      <c r="E572" s="31"/>
      <c r="F572" s="31"/>
      <c r="G572" s="31"/>
    </row>
    <row r="573" spans="1:7" x14ac:dyDescent="0.2">
      <c r="A573" s="31"/>
      <c r="B573" s="31"/>
      <c r="C573" s="31"/>
      <c r="D573" s="31"/>
      <c r="E573" s="31"/>
      <c r="F573" s="31"/>
      <c r="G573" s="31"/>
    </row>
    <row r="574" spans="1:7" x14ac:dyDescent="0.2">
      <c r="A574" s="31"/>
      <c r="B574" s="31"/>
      <c r="C574" s="31"/>
      <c r="D574" s="31"/>
      <c r="E574" s="31"/>
      <c r="F574" s="31"/>
      <c r="G574" s="31"/>
    </row>
    <row r="575" spans="1:7" x14ac:dyDescent="0.2">
      <c r="A575" s="31"/>
      <c r="B575" s="31"/>
      <c r="C575" s="31"/>
      <c r="D575" s="31"/>
      <c r="E575" s="31"/>
      <c r="F575" s="31"/>
      <c r="G575" s="31"/>
    </row>
    <row r="576" spans="1:7" x14ac:dyDescent="0.2">
      <c r="A576" s="31"/>
      <c r="B576" s="31"/>
      <c r="C576" s="31"/>
      <c r="D576" s="31"/>
      <c r="E576" s="31"/>
      <c r="F576" s="31"/>
      <c r="G576" s="31"/>
    </row>
    <row r="577" spans="1:7" x14ac:dyDescent="0.2">
      <c r="A577" s="31"/>
      <c r="B577" s="31"/>
      <c r="C577" s="31"/>
      <c r="D577" s="31"/>
      <c r="E577" s="31"/>
      <c r="F577" s="31"/>
      <c r="G577" s="31"/>
    </row>
    <row r="578" spans="1:7" x14ac:dyDescent="0.2">
      <c r="A578" s="31"/>
      <c r="B578" s="31"/>
      <c r="C578" s="31"/>
      <c r="D578" s="31"/>
      <c r="E578" s="31"/>
      <c r="F578" s="31"/>
      <c r="G578" s="31"/>
    </row>
    <row r="579" spans="1:7" x14ac:dyDescent="0.2">
      <c r="A579" s="31"/>
      <c r="B579" s="31"/>
      <c r="C579" s="31"/>
      <c r="D579" s="31"/>
      <c r="E579" s="31"/>
      <c r="F579" s="31"/>
      <c r="G579" s="31"/>
    </row>
    <row r="580" spans="1:7" x14ac:dyDescent="0.2">
      <c r="A580" s="31"/>
      <c r="B580" s="31"/>
      <c r="C580" s="31"/>
      <c r="D580" s="31"/>
      <c r="E580" s="31"/>
      <c r="F580" s="31"/>
      <c r="G580" s="31"/>
    </row>
    <row r="581" spans="1:7" x14ac:dyDescent="0.2">
      <c r="A581" s="31"/>
      <c r="B581" s="31"/>
      <c r="C581" s="31"/>
      <c r="D581" s="31"/>
      <c r="E581" s="31"/>
      <c r="F581" s="31"/>
      <c r="G581" s="31"/>
    </row>
    <row r="582" spans="1:7" x14ac:dyDescent="0.2">
      <c r="A582" s="31"/>
      <c r="B582" s="31"/>
      <c r="C582" s="31"/>
      <c r="D582" s="31"/>
      <c r="E582" s="31"/>
      <c r="F582" s="31"/>
      <c r="G582" s="31"/>
    </row>
    <row r="583" spans="1:7" x14ac:dyDescent="0.2">
      <c r="A583" s="31"/>
      <c r="B583" s="31"/>
      <c r="C583" s="31"/>
      <c r="D583" s="31"/>
      <c r="E583" s="31"/>
      <c r="F583" s="31"/>
      <c r="G583" s="31"/>
    </row>
    <row r="584" spans="1:7" x14ac:dyDescent="0.2">
      <c r="A584" s="31"/>
      <c r="B584" s="31"/>
      <c r="C584" s="31"/>
      <c r="D584" s="31"/>
      <c r="E584" s="31"/>
      <c r="F584" s="31"/>
      <c r="G584" s="31"/>
    </row>
    <row r="585" spans="1:7" x14ac:dyDescent="0.2">
      <c r="A585" s="31"/>
      <c r="B585" s="31"/>
      <c r="C585" s="31"/>
      <c r="D585" s="31"/>
      <c r="E585" s="31"/>
      <c r="F585" s="31"/>
      <c r="G585" s="31"/>
    </row>
    <row r="586" spans="1:7" x14ac:dyDescent="0.2">
      <c r="A586" s="31"/>
      <c r="B586" s="31"/>
      <c r="C586" s="31"/>
      <c r="D586" s="31"/>
      <c r="E586" s="31"/>
      <c r="F586" s="31"/>
      <c r="G586" s="31"/>
    </row>
    <row r="587" spans="1:7" x14ac:dyDescent="0.2">
      <c r="A587" s="31"/>
      <c r="B587" s="31"/>
      <c r="C587" s="31"/>
      <c r="D587" s="31"/>
      <c r="E587" s="31"/>
      <c r="F587" s="31"/>
      <c r="G587" s="31"/>
    </row>
    <row r="588" spans="1:7" x14ac:dyDescent="0.2">
      <c r="A588" s="31"/>
      <c r="B588" s="31"/>
      <c r="C588" s="31"/>
      <c r="D588" s="31"/>
      <c r="E588" s="31"/>
      <c r="F588" s="31"/>
      <c r="G588" s="31"/>
    </row>
    <row r="589" spans="1:7" x14ac:dyDescent="0.2">
      <c r="A589" s="31"/>
      <c r="B589" s="31"/>
      <c r="C589" s="31"/>
      <c r="D589" s="31"/>
      <c r="E589" s="31"/>
      <c r="F589" s="31"/>
      <c r="G589" s="31"/>
    </row>
    <row r="590" spans="1:7" x14ac:dyDescent="0.2">
      <c r="A590" s="31"/>
      <c r="B590" s="31"/>
      <c r="C590" s="31"/>
      <c r="D590" s="31"/>
      <c r="E590" s="31"/>
      <c r="F590" s="31"/>
      <c r="G590" s="31"/>
    </row>
    <row r="591" spans="1:7" x14ac:dyDescent="0.2">
      <c r="A591" s="31"/>
      <c r="B591" s="31"/>
      <c r="C591" s="31"/>
      <c r="D591" s="31"/>
      <c r="E591" s="31"/>
      <c r="F591" s="31"/>
      <c r="G591" s="31"/>
    </row>
    <row r="592" spans="1:7" x14ac:dyDescent="0.2">
      <c r="A592" s="31"/>
      <c r="B592" s="31"/>
      <c r="C592" s="31"/>
      <c r="D592" s="31"/>
      <c r="E592" s="31"/>
      <c r="F592" s="31"/>
      <c r="G592" s="31"/>
    </row>
    <row r="593" spans="1:7" x14ac:dyDescent="0.2">
      <c r="A593" s="31"/>
      <c r="B593" s="31"/>
      <c r="C593" s="31"/>
      <c r="D593" s="31"/>
      <c r="E593" s="31"/>
      <c r="F593" s="31"/>
      <c r="G593" s="31"/>
    </row>
    <row r="594" spans="1:7" x14ac:dyDescent="0.2">
      <c r="A594" s="31"/>
      <c r="B594" s="31"/>
      <c r="C594" s="31"/>
      <c r="D594" s="31"/>
      <c r="E594" s="31"/>
      <c r="F594" s="31"/>
      <c r="G594" s="31"/>
    </row>
    <row r="595" spans="1:7" x14ac:dyDescent="0.2">
      <c r="A595" s="31"/>
      <c r="B595" s="31"/>
      <c r="C595" s="31"/>
      <c r="D595" s="31"/>
      <c r="E595" s="31"/>
      <c r="F595" s="31"/>
      <c r="G595" s="31"/>
    </row>
    <row r="596" spans="1:7" x14ac:dyDescent="0.2">
      <c r="A596" s="31"/>
      <c r="B596" s="31"/>
      <c r="C596" s="31"/>
      <c r="D596" s="31"/>
      <c r="E596" s="31"/>
      <c r="F596" s="31"/>
      <c r="G596" s="31"/>
    </row>
    <row r="597" spans="1:7" x14ac:dyDescent="0.2">
      <c r="A597" s="31"/>
      <c r="B597" s="31"/>
      <c r="C597" s="31"/>
      <c r="D597" s="31"/>
      <c r="E597" s="31"/>
      <c r="F597" s="31"/>
      <c r="G597" s="31"/>
    </row>
    <row r="598" spans="1:7" x14ac:dyDescent="0.2">
      <c r="A598" s="31"/>
      <c r="B598" s="31"/>
      <c r="C598" s="31"/>
      <c r="D598" s="31"/>
      <c r="E598" s="31"/>
      <c r="F598" s="31"/>
      <c r="G598" s="31"/>
    </row>
    <row r="599" spans="1:7" x14ac:dyDescent="0.2">
      <c r="A599" s="31"/>
      <c r="B599" s="31"/>
      <c r="C599" s="31"/>
      <c r="D599" s="31"/>
      <c r="E599" s="31"/>
      <c r="F599" s="31"/>
      <c r="G599" s="31"/>
    </row>
    <row r="600" spans="1:7" x14ac:dyDescent="0.2">
      <c r="A600" s="31"/>
      <c r="B600" s="31"/>
      <c r="C600" s="31"/>
      <c r="D600" s="31"/>
      <c r="E600" s="31"/>
      <c r="F600" s="31"/>
      <c r="G600" s="31"/>
    </row>
    <row r="601" spans="1:7" x14ac:dyDescent="0.2">
      <c r="A601" s="31"/>
      <c r="B601" s="31"/>
      <c r="C601" s="31"/>
      <c r="D601" s="31"/>
      <c r="E601" s="31"/>
      <c r="F601" s="31"/>
      <c r="G601" s="31"/>
    </row>
    <row r="602" spans="1:7" x14ac:dyDescent="0.2">
      <c r="A602" s="31"/>
      <c r="B602" s="31"/>
      <c r="C602" s="31"/>
      <c r="D602" s="31"/>
      <c r="E602" s="31"/>
      <c r="F602" s="31"/>
      <c r="G602" s="31"/>
    </row>
    <row r="603" spans="1:7" x14ac:dyDescent="0.2">
      <c r="A603" s="31"/>
      <c r="B603" s="31"/>
      <c r="C603" s="31"/>
      <c r="D603" s="31"/>
      <c r="E603" s="31"/>
      <c r="F603" s="31"/>
      <c r="G603" s="31"/>
    </row>
    <row r="604" spans="1:7" x14ac:dyDescent="0.2">
      <c r="A604" s="31"/>
      <c r="B604" s="31"/>
      <c r="C604" s="31"/>
      <c r="D604" s="31"/>
      <c r="E604" s="31"/>
      <c r="F604" s="31"/>
      <c r="G604" s="31"/>
    </row>
    <row r="605" spans="1:7" x14ac:dyDescent="0.2">
      <c r="A605" s="31"/>
      <c r="B605" s="31"/>
      <c r="C605" s="31"/>
      <c r="D605" s="31"/>
      <c r="E605" s="31"/>
      <c r="F605" s="31"/>
      <c r="G605" s="31"/>
    </row>
    <row r="606" spans="1:7" x14ac:dyDescent="0.2">
      <c r="A606" s="31"/>
      <c r="B606" s="31"/>
      <c r="C606" s="31"/>
      <c r="D606" s="31"/>
      <c r="E606" s="31"/>
      <c r="F606" s="31"/>
      <c r="G606" s="31"/>
    </row>
    <row r="607" spans="1:7" x14ac:dyDescent="0.2">
      <c r="A607" s="31"/>
      <c r="B607" s="31"/>
      <c r="C607" s="31"/>
      <c r="D607" s="31"/>
      <c r="E607" s="31"/>
      <c r="F607" s="31"/>
      <c r="G607" s="31"/>
    </row>
    <row r="608" spans="1:7" x14ac:dyDescent="0.2">
      <c r="A608" s="31"/>
      <c r="B608" s="31"/>
      <c r="C608" s="31"/>
      <c r="D608" s="31"/>
      <c r="E608" s="31"/>
      <c r="F608" s="31"/>
      <c r="G608" s="31"/>
    </row>
    <row r="609" spans="1:7" x14ac:dyDescent="0.2">
      <c r="A609" s="31"/>
      <c r="B609" s="31"/>
      <c r="C609" s="31"/>
      <c r="D609" s="31"/>
      <c r="E609" s="31"/>
      <c r="F609" s="31"/>
      <c r="G609" s="31"/>
    </row>
    <row r="610" spans="1:7" x14ac:dyDescent="0.2">
      <c r="A610" s="31"/>
      <c r="B610" s="31"/>
      <c r="C610" s="31"/>
      <c r="D610" s="31"/>
      <c r="E610" s="31"/>
      <c r="F610" s="31"/>
      <c r="G610" s="31"/>
    </row>
    <row r="611" spans="1:7" x14ac:dyDescent="0.2">
      <c r="A611" s="31"/>
      <c r="B611" s="31"/>
      <c r="C611" s="31"/>
      <c r="D611" s="31"/>
      <c r="E611" s="31"/>
      <c r="F611" s="31"/>
      <c r="G611" s="31"/>
    </row>
    <row r="612" spans="1:7" x14ac:dyDescent="0.2">
      <c r="A612" s="31"/>
      <c r="B612" s="31"/>
      <c r="C612" s="31"/>
      <c r="D612" s="31"/>
      <c r="E612" s="31"/>
      <c r="F612" s="31"/>
      <c r="G612" s="31"/>
    </row>
    <row r="613" spans="1:7" x14ac:dyDescent="0.2">
      <c r="A613" s="31"/>
      <c r="B613" s="31"/>
      <c r="C613" s="31"/>
      <c r="D613" s="31"/>
      <c r="E613" s="31"/>
      <c r="F613" s="31"/>
      <c r="G613" s="31"/>
    </row>
    <row r="614" spans="1:7" x14ac:dyDescent="0.2">
      <c r="A614" s="31"/>
      <c r="B614" s="31"/>
      <c r="C614" s="31"/>
      <c r="D614" s="31"/>
      <c r="E614" s="31"/>
      <c r="F614" s="31"/>
      <c r="G614" s="31"/>
    </row>
    <row r="615" spans="1:7" x14ac:dyDescent="0.2">
      <c r="A615" s="31"/>
      <c r="B615" s="31"/>
      <c r="C615" s="31"/>
      <c r="D615" s="31"/>
      <c r="E615" s="31"/>
      <c r="F615" s="31"/>
      <c r="G615" s="31"/>
    </row>
    <row r="616" spans="1:7" x14ac:dyDescent="0.2">
      <c r="A616" s="31"/>
      <c r="B616" s="31"/>
      <c r="C616" s="31"/>
      <c r="D616" s="31"/>
      <c r="E616" s="31"/>
      <c r="F616" s="31"/>
      <c r="G616" s="31"/>
    </row>
    <row r="617" spans="1:7" x14ac:dyDescent="0.2">
      <c r="A617" s="31"/>
      <c r="B617" s="31"/>
      <c r="C617" s="31"/>
      <c r="D617" s="31"/>
      <c r="E617" s="31"/>
      <c r="F617" s="31"/>
      <c r="G617" s="31"/>
    </row>
    <row r="618" spans="1:7" x14ac:dyDescent="0.2">
      <c r="A618" s="31"/>
      <c r="B618" s="31"/>
      <c r="C618" s="31"/>
      <c r="D618" s="31"/>
      <c r="E618" s="31"/>
      <c r="F618" s="31"/>
      <c r="G618" s="31"/>
    </row>
    <row r="619" spans="1:7" x14ac:dyDescent="0.2">
      <c r="A619" s="31"/>
      <c r="B619" s="31"/>
      <c r="C619" s="31"/>
      <c r="D619" s="31"/>
      <c r="E619" s="31"/>
      <c r="F619" s="31"/>
      <c r="G619" s="31"/>
    </row>
    <row r="620" spans="1:7" x14ac:dyDescent="0.2">
      <c r="A620" s="31"/>
      <c r="B620" s="31"/>
      <c r="C620" s="31"/>
      <c r="D620" s="31"/>
      <c r="E620" s="31"/>
      <c r="F620" s="31"/>
      <c r="G620" s="31"/>
    </row>
    <row r="621" spans="1:7" x14ac:dyDescent="0.2">
      <c r="A621" s="31"/>
      <c r="B621" s="31"/>
      <c r="C621" s="31"/>
      <c r="D621" s="31"/>
      <c r="E621" s="31"/>
      <c r="F621" s="31"/>
      <c r="G621" s="31"/>
    </row>
    <row r="622" spans="1:7" x14ac:dyDescent="0.2">
      <c r="A622" s="31"/>
      <c r="B622" s="31"/>
      <c r="C622" s="31"/>
      <c r="D622" s="31"/>
      <c r="E622" s="31"/>
      <c r="F622" s="31"/>
      <c r="G622" s="31"/>
    </row>
    <row r="623" spans="1:7" x14ac:dyDescent="0.2">
      <c r="A623" s="31"/>
      <c r="B623" s="31"/>
      <c r="C623" s="31"/>
      <c r="D623" s="31"/>
      <c r="E623" s="31"/>
      <c r="F623" s="31"/>
      <c r="G623" s="31"/>
    </row>
    <row r="624" spans="1:7" x14ac:dyDescent="0.2">
      <c r="A624" s="31"/>
      <c r="B624" s="31"/>
      <c r="C624" s="31"/>
      <c r="D624" s="31"/>
      <c r="E624" s="31"/>
      <c r="F624" s="31"/>
      <c r="G624" s="31"/>
    </row>
    <row r="625" spans="1:7" x14ac:dyDescent="0.2">
      <c r="A625" s="31"/>
      <c r="B625" s="31"/>
      <c r="C625" s="31"/>
      <c r="D625" s="31"/>
      <c r="E625" s="31"/>
      <c r="F625" s="31"/>
      <c r="G625" s="31"/>
    </row>
    <row r="626" spans="1:7" x14ac:dyDescent="0.2">
      <c r="A626" s="31"/>
      <c r="B626" s="31"/>
      <c r="C626" s="31"/>
      <c r="D626" s="31"/>
      <c r="E626" s="31"/>
      <c r="F626" s="31"/>
      <c r="G626" s="31"/>
    </row>
    <row r="627" spans="1:7" x14ac:dyDescent="0.2">
      <c r="A627" s="31"/>
      <c r="B627" s="31"/>
      <c r="C627" s="31"/>
      <c r="D627" s="31"/>
      <c r="E627" s="31"/>
      <c r="F627" s="31"/>
      <c r="G627" s="31"/>
    </row>
    <row r="628" spans="1:7" x14ac:dyDescent="0.2">
      <c r="A628" s="31"/>
      <c r="B628" s="31"/>
      <c r="C628" s="31"/>
      <c r="D628" s="31"/>
      <c r="E628" s="31"/>
      <c r="F628" s="31"/>
      <c r="G628" s="31"/>
    </row>
    <row r="629" spans="1:7" x14ac:dyDescent="0.2">
      <c r="A629" s="31"/>
      <c r="B629" s="31"/>
      <c r="C629" s="31"/>
      <c r="D629" s="31"/>
      <c r="E629" s="31"/>
      <c r="F629" s="31"/>
      <c r="G629" s="31"/>
    </row>
    <row r="630" spans="1:7" x14ac:dyDescent="0.2">
      <c r="A630" s="31"/>
      <c r="B630" s="31"/>
      <c r="C630" s="31"/>
      <c r="D630" s="31"/>
      <c r="E630" s="31"/>
      <c r="F630" s="31"/>
      <c r="G630" s="31"/>
    </row>
    <row r="631" spans="1:7" x14ac:dyDescent="0.2">
      <c r="A631" s="31"/>
      <c r="B631" s="31"/>
      <c r="C631" s="31"/>
      <c r="D631" s="31"/>
      <c r="E631" s="31"/>
      <c r="F631" s="31"/>
      <c r="G631" s="31"/>
    </row>
    <row r="632" spans="1:7" x14ac:dyDescent="0.2">
      <c r="A632" s="31"/>
      <c r="B632" s="31"/>
      <c r="C632" s="31"/>
      <c r="D632" s="31"/>
      <c r="E632" s="31"/>
      <c r="F632" s="31"/>
      <c r="G632" s="31"/>
    </row>
    <row r="633" spans="1:7" x14ac:dyDescent="0.2">
      <c r="A633" s="31"/>
      <c r="B633" s="31"/>
      <c r="C633" s="31"/>
      <c r="D633" s="31"/>
      <c r="E633" s="31"/>
      <c r="F633" s="31"/>
      <c r="G633" s="31"/>
    </row>
    <row r="634" spans="1:7" x14ac:dyDescent="0.2">
      <c r="A634" s="31"/>
      <c r="B634" s="31"/>
      <c r="C634" s="31"/>
      <c r="D634" s="31"/>
      <c r="E634" s="31"/>
      <c r="F634" s="31"/>
      <c r="G634" s="31"/>
    </row>
    <row r="635" spans="1:7" x14ac:dyDescent="0.2">
      <c r="A635" s="31"/>
      <c r="B635" s="31"/>
      <c r="C635" s="31"/>
      <c r="D635" s="31"/>
      <c r="E635" s="31"/>
      <c r="F635" s="31"/>
      <c r="G635" s="31"/>
    </row>
    <row r="636" spans="1:7" x14ac:dyDescent="0.2">
      <c r="A636" s="31"/>
      <c r="B636" s="31"/>
      <c r="C636" s="31"/>
      <c r="D636" s="31"/>
      <c r="E636" s="31"/>
      <c r="F636" s="31"/>
      <c r="G636" s="31"/>
    </row>
    <row r="637" spans="1:7" x14ac:dyDescent="0.2">
      <c r="A637" s="31"/>
      <c r="B637" s="31"/>
      <c r="C637" s="31"/>
      <c r="D637" s="31"/>
      <c r="E637" s="31"/>
      <c r="F637" s="31"/>
      <c r="G637" s="31"/>
    </row>
    <row r="638" spans="1:7" x14ac:dyDescent="0.2">
      <c r="A638" s="31"/>
      <c r="B638" s="31"/>
      <c r="C638" s="31"/>
      <c r="D638" s="31"/>
      <c r="E638" s="31"/>
      <c r="F638" s="31"/>
      <c r="G638" s="31"/>
    </row>
    <row r="639" spans="1:7" x14ac:dyDescent="0.2">
      <c r="A639" s="31"/>
      <c r="B639" s="31"/>
      <c r="C639" s="31"/>
      <c r="D639" s="31"/>
      <c r="E639" s="31"/>
      <c r="F639" s="31"/>
      <c r="G639" s="31"/>
    </row>
    <row r="640" spans="1:7" x14ac:dyDescent="0.2">
      <c r="A640" s="31"/>
      <c r="B640" s="31"/>
      <c r="C640" s="31"/>
      <c r="D640" s="31"/>
      <c r="E640" s="31"/>
      <c r="F640" s="31"/>
      <c r="G640" s="31"/>
    </row>
    <row r="641" spans="1:7" x14ac:dyDescent="0.2">
      <c r="A641" s="31"/>
      <c r="B641" s="31"/>
      <c r="C641" s="31"/>
      <c r="D641" s="31"/>
      <c r="E641" s="31"/>
      <c r="F641" s="31"/>
      <c r="G641" s="31"/>
    </row>
    <row r="642" spans="1:7" x14ac:dyDescent="0.2">
      <c r="A642" s="31"/>
      <c r="B642" s="31"/>
      <c r="C642" s="31"/>
      <c r="D642" s="31"/>
      <c r="E642" s="31"/>
      <c r="F642" s="31"/>
      <c r="G642" s="31"/>
    </row>
    <row r="643" spans="1:7" x14ac:dyDescent="0.2">
      <c r="A643" s="31"/>
      <c r="B643" s="31"/>
      <c r="C643" s="31"/>
      <c r="D643" s="31"/>
      <c r="E643" s="31"/>
      <c r="F643" s="31"/>
      <c r="G643" s="31"/>
    </row>
    <row r="644" spans="1:7" x14ac:dyDescent="0.2">
      <c r="A644" s="31"/>
      <c r="B644" s="31"/>
      <c r="C644" s="31"/>
      <c r="D644" s="31"/>
      <c r="E644" s="31"/>
      <c r="F644" s="31"/>
      <c r="G644" s="31"/>
    </row>
    <row r="645" spans="1:7" x14ac:dyDescent="0.2">
      <c r="A645" s="31"/>
      <c r="B645" s="31"/>
      <c r="C645" s="31"/>
      <c r="D645" s="31"/>
      <c r="E645" s="31"/>
      <c r="F645" s="31"/>
      <c r="G645" s="31"/>
    </row>
    <row r="646" spans="1:7" x14ac:dyDescent="0.2">
      <c r="A646" s="31"/>
      <c r="B646" s="31"/>
      <c r="C646" s="31"/>
      <c r="D646" s="31"/>
      <c r="E646" s="31"/>
      <c r="F646" s="31"/>
      <c r="G646" s="31"/>
    </row>
    <row r="647" spans="1:7" x14ac:dyDescent="0.2">
      <c r="A647" s="31"/>
      <c r="B647" s="31"/>
      <c r="C647" s="31"/>
      <c r="D647" s="31"/>
      <c r="E647" s="31"/>
      <c r="F647" s="31"/>
      <c r="G647" s="31"/>
    </row>
    <row r="648" spans="1:7" x14ac:dyDescent="0.2">
      <c r="A648" s="31"/>
      <c r="B648" s="31"/>
      <c r="C648" s="31"/>
      <c r="D648" s="31"/>
      <c r="E648" s="31"/>
      <c r="F648" s="31"/>
      <c r="G648" s="31"/>
    </row>
    <row r="649" spans="1:7" x14ac:dyDescent="0.2">
      <c r="A649" s="31"/>
      <c r="B649" s="31"/>
      <c r="C649" s="31"/>
      <c r="D649" s="31"/>
      <c r="E649" s="31"/>
      <c r="F649" s="31"/>
      <c r="G649" s="31"/>
    </row>
    <row r="650" spans="1:7" x14ac:dyDescent="0.2">
      <c r="A650" s="31"/>
      <c r="B650" s="31"/>
      <c r="C650" s="31"/>
      <c r="D650" s="31"/>
      <c r="E650" s="31"/>
      <c r="F650" s="31"/>
      <c r="G650" s="31"/>
    </row>
    <row r="651" spans="1:7" x14ac:dyDescent="0.2">
      <c r="A651" s="31"/>
      <c r="B651" s="31"/>
      <c r="C651" s="31"/>
      <c r="D651" s="31"/>
      <c r="E651" s="31"/>
      <c r="F651" s="31"/>
      <c r="G651" s="31"/>
    </row>
    <row r="652" spans="1:7" x14ac:dyDescent="0.2">
      <c r="A652" s="31"/>
      <c r="B652" s="31"/>
      <c r="C652" s="31"/>
      <c r="D652" s="31"/>
      <c r="E652" s="31"/>
      <c r="F652" s="31"/>
      <c r="G652" s="31"/>
    </row>
    <row r="653" spans="1:7" x14ac:dyDescent="0.2">
      <c r="A653" s="31"/>
      <c r="B653" s="31"/>
      <c r="C653" s="31"/>
      <c r="D653" s="31"/>
      <c r="E653" s="31"/>
      <c r="F653" s="31"/>
      <c r="G653" s="31"/>
    </row>
    <row r="654" spans="1:7" x14ac:dyDescent="0.2">
      <c r="A654" s="31"/>
      <c r="B654" s="31"/>
      <c r="C654" s="31"/>
      <c r="D654" s="31"/>
      <c r="E654" s="31"/>
      <c r="F654" s="31"/>
      <c r="G654" s="31"/>
    </row>
    <row r="655" spans="1:7" x14ac:dyDescent="0.2">
      <c r="A655" s="31"/>
      <c r="B655" s="31"/>
      <c r="C655" s="31"/>
      <c r="D655" s="31"/>
      <c r="E655" s="31"/>
      <c r="F655" s="31"/>
      <c r="G655" s="31"/>
    </row>
    <row r="656" spans="1:7" x14ac:dyDescent="0.2">
      <c r="A656" s="31"/>
      <c r="B656" s="31"/>
      <c r="C656" s="31"/>
      <c r="D656" s="31"/>
      <c r="E656" s="31"/>
      <c r="F656" s="31"/>
      <c r="G656" s="31"/>
    </row>
    <row r="657" spans="1:7" x14ac:dyDescent="0.2">
      <c r="A657" s="31"/>
      <c r="B657" s="31"/>
      <c r="C657" s="31"/>
      <c r="D657" s="31"/>
      <c r="E657" s="31"/>
      <c r="F657" s="31"/>
      <c r="G657" s="31"/>
    </row>
    <row r="658" spans="1:7" x14ac:dyDescent="0.2">
      <c r="A658" s="31"/>
      <c r="B658" s="31"/>
      <c r="C658" s="31"/>
      <c r="D658" s="31"/>
      <c r="E658" s="31"/>
      <c r="F658" s="31"/>
      <c r="G658" s="31"/>
    </row>
    <row r="659" spans="1:7" x14ac:dyDescent="0.2">
      <c r="A659" s="31"/>
      <c r="B659" s="31"/>
      <c r="C659" s="31"/>
      <c r="D659" s="31"/>
      <c r="E659" s="31"/>
      <c r="F659" s="31"/>
      <c r="G659" s="31"/>
    </row>
    <row r="660" spans="1:7" x14ac:dyDescent="0.2">
      <c r="A660" s="31"/>
      <c r="B660" s="31"/>
      <c r="C660" s="31"/>
      <c r="D660" s="31"/>
      <c r="E660" s="31"/>
      <c r="F660" s="31"/>
      <c r="G660" s="31"/>
    </row>
    <row r="661" spans="1:7" x14ac:dyDescent="0.2">
      <c r="A661" s="31"/>
      <c r="B661" s="31"/>
      <c r="C661" s="31"/>
      <c r="D661" s="31"/>
      <c r="E661" s="31"/>
      <c r="F661" s="31"/>
      <c r="G661" s="31"/>
    </row>
    <row r="662" spans="1:7" x14ac:dyDescent="0.2">
      <c r="A662" s="31"/>
      <c r="B662" s="31"/>
      <c r="C662" s="31"/>
      <c r="D662" s="31"/>
      <c r="E662" s="31"/>
      <c r="F662" s="31"/>
      <c r="G662" s="31"/>
    </row>
    <row r="663" spans="1:7" x14ac:dyDescent="0.2">
      <c r="A663" s="31"/>
      <c r="B663" s="31"/>
      <c r="C663" s="31"/>
      <c r="D663" s="31"/>
      <c r="E663" s="31"/>
      <c r="F663" s="31"/>
      <c r="G663" s="31"/>
    </row>
    <row r="664" spans="1:7" x14ac:dyDescent="0.2">
      <c r="A664" s="31"/>
      <c r="B664" s="31"/>
      <c r="C664" s="31"/>
      <c r="D664" s="31"/>
      <c r="E664" s="31"/>
      <c r="F664" s="31"/>
      <c r="G664" s="31"/>
    </row>
    <row r="665" spans="1:7" x14ac:dyDescent="0.2">
      <c r="A665" s="31"/>
      <c r="B665" s="31"/>
      <c r="C665" s="31"/>
      <c r="D665" s="31"/>
      <c r="E665" s="31"/>
      <c r="F665" s="31"/>
      <c r="G665" s="31"/>
    </row>
    <row r="666" spans="1:7" x14ac:dyDescent="0.2">
      <c r="A666" s="31"/>
      <c r="B666" s="31"/>
      <c r="C666" s="31"/>
      <c r="D666" s="31"/>
      <c r="E666" s="31"/>
      <c r="F666" s="31"/>
      <c r="G666" s="31"/>
    </row>
    <row r="667" spans="1:7" x14ac:dyDescent="0.2">
      <c r="A667" s="31"/>
      <c r="B667" s="31"/>
      <c r="C667" s="31"/>
      <c r="D667" s="31"/>
      <c r="E667" s="31"/>
      <c r="F667" s="31"/>
      <c r="G667" s="31"/>
    </row>
    <row r="668" spans="1:7" x14ac:dyDescent="0.2">
      <c r="A668" s="31"/>
      <c r="B668" s="31"/>
      <c r="C668" s="31"/>
      <c r="D668" s="31"/>
      <c r="E668" s="31"/>
      <c r="F668" s="31"/>
      <c r="G668" s="31"/>
    </row>
    <row r="669" spans="1:7" x14ac:dyDescent="0.2">
      <c r="A669" s="31"/>
      <c r="B669" s="31"/>
      <c r="C669" s="31"/>
      <c r="D669" s="31"/>
      <c r="E669" s="31"/>
      <c r="F669" s="31"/>
      <c r="G669" s="31"/>
    </row>
    <row r="670" spans="1:7" x14ac:dyDescent="0.2">
      <c r="A670" s="31"/>
      <c r="B670" s="31"/>
      <c r="C670" s="31"/>
      <c r="D670" s="31"/>
      <c r="E670" s="31"/>
      <c r="F670" s="31"/>
      <c r="G670" s="31"/>
    </row>
    <row r="671" spans="1:7" x14ac:dyDescent="0.2">
      <c r="A671" s="31"/>
      <c r="B671" s="31"/>
      <c r="C671" s="31"/>
      <c r="D671" s="31"/>
      <c r="E671" s="31"/>
      <c r="F671" s="31"/>
      <c r="G671" s="31"/>
    </row>
    <row r="672" spans="1:7" x14ac:dyDescent="0.2">
      <c r="A672" s="31"/>
      <c r="B672" s="31"/>
      <c r="C672" s="31"/>
      <c r="D672" s="31"/>
      <c r="E672" s="31"/>
      <c r="F672" s="31"/>
      <c r="G672" s="31"/>
    </row>
    <row r="673" spans="1:7" x14ac:dyDescent="0.2">
      <c r="A673" s="31"/>
      <c r="B673" s="31"/>
      <c r="C673" s="31"/>
      <c r="D673" s="31"/>
      <c r="E673" s="31"/>
      <c r="F673" s="31"/>
      <c r="G673" s="31"/>
    </row>
    <row r="674" spans="1:7" x14ac:dyDescent="0.2">
      <c r="A674" s="31"/>
      <c r="B674" s="31"/>
      <c r="C674" s="31"/>
      <c r="D674" s="31"/>
      <c r="E674" s="31"/>
      <c r="F674" s="31"/>
      <c r="G674" s="31"/>
    </row>
    <row r="675" spans="1:7" x14ac:dyDescent="0.2">
      <c r="A675" s="31"/>
      <c r="B675" s="31"/>
      <c r="C675" s="31"/>
      <c r="D675" s="31"/>
      <c r="E675" s="31"/>
      <c r="F675" s="31"/>
      <c r="G675" s="31"/>
    </row>
    <row r="676" spans="1:7" x14ac:dyDescent="0.2">
      <c r="A676" s="31"/>
      <c r="B676" s="31"/>
      <c r="C676" s="31"/>
      <c r="D676" s="31"/>
      <c r="E676" s="31"/>
      <c r="F676" s="31"/>
      <c r="G676" s="31"/>
    </row>
    <row r="677" spans="1:7" x14ac:dyDescent="0.2">
      <c r="A677" s="31"/>
      <c r="B677" s="31"/>
      <c r="C677" s="31"/>
      <c r="D677" s="31"/>
      <c r="E677" s="31"/>
      <c r="F677" s="31"/>
      <c r="G677" s="31"/>
    </row>
    <row r="678" spans="1:7" x14ac:dyDescent="0.2">
      <c r="A678" s="31"/>
      <c r="B678" s="31"/>
      <c r="C678" s="31"/>
      <c r="D678" s="31"/>
      <c r="E678" s="31"/>
      <c r="F678" s="31"/>
      <c r="G678" s="31"/>
    </row>
    <row r="679" spans="1:7" x14ac:dyDescent="0.2">
      <c r="A679" s="31"/>
      <c r="B679" s="31"/>
      <c r="C679" s="31"/>
      <c r="D679" s="31"/>
      <c r="E679" s="31"/>
      <c r="F679" s="31"/>
      <c r="G679" s="31"/>
    </row>
    <row r="680" spans="1:7" x14ac:dyDescent="0.2">
      <c r="A680" s="31"/>
      <c r="B680" s="31"/>
      <c r="C680" s="31"/>
      <c r="D680" s="31"/>
      <c r="E680" s="31"/>
      <c r="F680" s="31"/>
      <c r="G680" s="31"/>
    </row>
    <row r="681" spans="1:7" x14ac:dyDescent="0.2">
      <c r="A681" s="31"/>
      <c r="B681" s="31"/>
      <c r="C681" s="31"/>
      <c r="D681" s="31"/>
      <c r="E681" s="31"/>
      <c r="F681" s="31"/>
      <c r="G681" s="31"/>
    </row>
    <row r="682" spans="1:7" x14ac:dyDescent="0.2">
      <c r="A682" s="31"/>
      <c r="B682" s="31"/>
      <c r="C682" s="31"/>
      <c r="D682" s="31"/>
      <c r="E682" s="31"/>
      <c r="F682" s="31"/>
      <c r="G682" s="31"/>
    </row>
    <row r="683" spans="1:7" x14ac:dyDescent="0.2">
      <c r="A683" s="31"/>
      <c r="B683" s="31"/>
      <c r="C683" s="31"/>
      <c r="D683" s="31"/>
      <c r="E683" s="31"/>
      <c r="F683" s="31"/>
      <c r="G683" s="31"/>
    </row>
    <row r="684" spans="1:7" x14ac:dyDescent="0.2">
      <c r="A684" s="31"/>
      <c r="B684" s="31"/>
      <c r="C684" s="31"/>
      <c r="D684" s="31"/>
      <c r="E684" s="31"/>
      <c r="F684" s="31"/>
      <c r="G684" s="31"/>
    </row>
    <row r="685" spans="1:7" x14ac:dyDescent="0.2">
      <c r="A685" s="31"/>
      <c r="B685" s="31"/>
      <c r="C685" s="31"/>
      <c r="D685" s="31"/>
      <c r="E685" s="31"/>
      <c r="F685" s="31"/>
      <c r="G685" s="31"/>
    </row>
    <row r="686" spans="1:7" x14ac:dyDescent="0.2">
      <c r="A686" s="31"/>
      <c r="B686" s="31"/>
      <c r="C686" s="31"/>
      <c r="D686" s="31"/>
      <c r="E686" s="31"/>
      <c r="F686" s="31"/>
      <c r="G686" s="31"/>
    </row>
    <row r="687" spans="1:7" x14ac:dyDescent="0.2">
      <c r="A687" s="31"/>
      <c r="B687" s="31"/>
      <c r="C687" s="31"/>
      <c r="D687" s="31"/>
      <c r="E687" s="31"/>
      <c r="F687" s="31"/>
      <c r="G687" s="31"/>
    </row>
    <row r="688" spans="1:7" x14ac:dyDescent="0.2">
      <c r="A688" s="31"/>
      <c r="B688" s="31"/>
      <c r="C688" s="31"/>
      <c r="D688" s="31"/>
      <c r="E688" s="31"/>
      <c r="F688" s="31"/>
      <c r="G688" s="31"/>
    </row>
    <row r="689" spans="1:7" x14ac:dyDescent="0.2">
      <c r="A689" s="31"/>
      <c r="B689" s="31"/>
      <c r="C689" s="31"/>
      <c r="D689" s="31"/>
      <c r="E689" s="31"/>
      <c r="F689" s="31"/>
      <c r="G689" s="31"/>
    </row>
    <row r="690" spans="1:7" x14ac:dyDescent="0.2">
      <c r="A690" s="31"/>
      <c r="B690" s="31"/>
      <c r="C690" s="31"/>
      <c r="D690" s="31"/>
      <c r="E690" s="31"/>
      <c r="F690" s="31"/>
      <c r="G690" s="31"/>
    </row>
    <row r="691" spans="1:7" x14ac:dyDescent="0.2">
      <c r="A691" s="31"/>
      <c r="B691" s="31"/>
      <c r="C691" s="31"/>
      <c r="D691" s="31"/>
      <c r="E691" s="31"/>
      <c r="F691" s="31"/>
      <c r="G691" s="31"/>
    </row>
    <row r="692" spans="1:7" x14ac:dyDescent="0.2">
      <c r="A692" s="31"/>
      <c r="B692" s="31"/>
      <c r="C692" s="31"/>
      <c r="D692" s="31"/>
      <c r="E692" s="31"/>
      <c r="F692" s="31"/>
      <c r="G692" s="31"/>
    </row>
    <row r="693" spans="1:7" x14ac:dyDescent="0.2">
      <c r="A693" s="31"/>
      <c r="B693" s="31"/>
      <c r="C693" s="31"/>
      <c r="D693" s="31"/>
      <c r="E693" s="31"/>
      <c r="F693" s="31"/>
      <c r="G693" s="31"/>
    </row>
    <row r="694" spans="1:7" x14ac:dyDescent="0.2">
      <c r="A694" s="31"/>
      <c r="B694" s="31"/>
      <c r="C694" s="31"/>
      <c r="D694" s="31"/>
      <c r="E694" s="31"/>
      <c r="F694" s="31"/>
      <c r="G694" s="31"/>
    </row>
    <row r="695" spans="1:7" x14ac:dyDescent="0.2">
      <c r="A695" s="31"/>
      <c r="B695" s="31"/>
      <c r="C695" s="31"/>
      <c r="D695" s="31"/>
      <c r="E695" s="31"/>
      <c r="F695" s="31"/>
      <c r="G695" s="31"/>
    </row>
    <row r="696" spans="1:7" x14ac:dyDescent="0.2">
      <c r="A696" s="31"/>
      <c r="B696" s="31"/>
      <c r="C696" s="31"/>
      <c r="D696" s="31"/>
      <c r="E696" s="31"/>
      <c r="F696" s="31"/>
      <c r="G696" s="31"/>
    </row>
    <row r="697" spans="1:7" x14ac:dyDescent="0.2">
      <c r="A697" s="31"/>
      <c r="B697" s="31"/>
      <c r="C697" s="31"/>
      <c r="D697" s="31"/>
      <c r="E697" s="31"/>
      <c r="F697" s="31"/>
      <c r="G697" s="31"/>
    </row>
    <row r="698" spans="1:7" x14ac:dyDescent="0.2">
      <c r="A698" s="31"/>
      <c r="B698" s="31"/>
      <c r="C698" s="31"/>
      <c r="D698" s="31"/>
      <c r="E698" s="31"/>
      <c r="F698" s="31"/>
      <c r="G698" s="31"/>
    </row>
    <row r="699" spans="1:7" x14ac:dyDescent="0.2">
      <c r="A699" s="31"/>
      <c r="B699" s="31"/>
      <c r="C699" s="31"/>
      <c r="D699" s="31"/>
      <c r="E699" s="31"/>
      <c r="F699" s="31"/>
      <c r="G699" s="31"/>
    </row>
    <row r="700" spans="1:7" x14ac:dyDescent="0.2">
      <c r="A700" s="31"/>
      <c r="B700" s="31"/>
      <c r="C700" s="31"/>
      <c r="D700" s="31"/>
      <c r="E700" s="31"/>
      <c r="F700" s="31"/>
      <c r="G700" s="31"/>
    </row>
    <row r="701" spans="1:7" x14ac:dyDescent="0.2">
      <c r="A701" s="31"/>
      <c r="B701" s="31"/>
      <c r="C701" s="31"/>
      <c r="D701" s="31"/>
      <c r="E701" s="31"/>
      <c r="F701" s="31"/>
      <c r="G701" s="31"/>
    </row>
    <row r="702" spans="1:7" x14ac:dyDescent="0.2">
      <c r="A702" s="31"/>
      <c r="B702" s="31"/>
      <c r="C702" s="31"/>
      <c r="D702" s="31"/>
      <c r="E702" s="31"/>
      <c r="F702" s="31"/>
      <c r="G702" s="31"/>
    </row>
    <row r="703" spans="1:7" x14ac:dyDescent="0.2">
      <c r="A703" s="31"/>
      <c r="B703" s="31"/>
      <c r="C703" s="31"/>
      <c r="D703" s="31"/>
      <c r="E703" s="31"/>
      <c r="F703" s="31"/>
      <c r="G703" s="31"/>
    </row>
    <row r="704" spans="1:7" x14ac:dyDescent="0.2">
      <c r="A704" s="31"/>
      <c r="B704" s="31"/>
      <c r="C704" s="31"/>
      <c r="D704" s="31"/>
      <c r="E704" s="31"/>
      <c r="F704" s="31"/>
      <c r="G704" s="31"/>
    </row>
    <row r="705" spans="1:7" x14ac:dyDescent="0.2">
      <c r="A705" s="31"/>
      <c r="B705" s="31"/>
      <c r="C705" s="31"/>
      <c r="D705" s="31"/>
      <c r="E705" s="31"/>
      <c r="F705" s="31"/>
      <c r="G705" s="31"/>
    </row>
    <row r="706" spans="1:7" x14ac:dyDescent="0.2">
      <c r="A706" s="31"/>
      <c r="B706" s="31"/>
      <c r="C706" s="31"/>
      <c r="D706" s="31"/>
      <c r="E706" s="31"/>
      <c r="F706" s="31"/>
      <c r="G706" s="31"/>
    </row>
    <row r="707" spans="1:7" x14ac:dyDescent="0.2">
      <c r="A707" s="31"/>
      <c r="B707" s="31"/>
      <c r="C707" s="31"/>
      <c r="D707" s="31"/>
      <c r="E707" s="31"/>
      <c r="F707" s="31"/>
      <c r="G707" s="31"/>
    </row>
    <row r="708" spans="1:7" x14ac:dyDescent="0.2">
      <c r="A708" s="31"/>
      <c r="B708" s="31"/>
      <c r="C708" s="31"/>
      <c r="D708" s="31"/>
      <c r="E708" s="31"/>
      <c r="F708" s="31"/>
      <c r="G708" s="31"/>
    </row>
    <row r="709" spans="1:7" x14ac:dyDescent="0.2">
      <c r="A709" s="31"/>
      <c r="B709" s="31"/>
      <c r="C709" s="31"/>
      <c r="D709" s="31"/>
      <c r="E709" s="31"/>
      <c r="F709" s="31"/>
      <c r="G709" s="31"/>
    </row>
    <row r="710" spans="1:7" x14ac:dyDescent="0.2">
      <c r="A710" s="31"/>
      <c r="B710" s="31"/>
      <c r="C710" s="31"/>
      <c r="D710" s="31"/>
      <c r="E710" s="31"/>
      <c r="F710" s="31"/>
      <c r="G710" s="31"/>
    </row>
    <row r="711" spans="1:7" x14ac:dyDescent="0.2">
      <c r="A711" s="31"/>
      <c r="B711" s="31"/>
      <c r="C711" s="31"/>
      <c r="D711" s="31"/>
      <c r="E711" s="31"/>
      <c r="F711" s="31"/>
      <c r="G711" s="31"/>
    </row>
    <row r="712" spans="1:7" x14ac:dyDescent="0.2">
      <c r="A712" s="31"/>
      <c r="B712" s="31"/>
      <c r="C712" s="31"/>
      <c r="D712" s="31"/>
      <c r="E712" s="31"/>
      <c r="F712" s="31"/>
      <c r="G712" s="31"/>
    </row>
    <row r="713" spans="1:7" x14ac:dyDescent="0.2">
      <c r="A713" s="31"/>
      <c r="B713" s="31"/>
      <c r="C713" s="31"/>
      <c r="D713" s="31"/>
      <c r="E713" s="31"/>
      <c r="F713" s="31"/>
      <c r="G713" s="31"/>
    </row>
    <row r="714" spans="1:7" x14ac:dyDescent="0.2">
      <c r="A714" s="31"/>
      <c r="B714" s="31"/>
      <c r="C714" s="31"/>
      <c r="D714" s="31"/>
      <c r="E714" s="31"/>
      <c r="F714" s="31"/>
      <c r="G714" s="31"/>
    </row>
    <row r="715" spans="1:7" x14ac:dyDescent="0.2">
      <c r="A715" s="31"/>
      <c r="B715" s="31"/>
      <c r="C715" s="31"/>
      <c r="D715" s="31"/>
      <c r="E715" s="31"/>
      <c r="F715" s="31"/>
      <c r="G715" s="31"/>
    </row>
    <row r="716" spans="1:7" x14ac:dyDescent="0.2">
      <c r="A716" s="31"/>
      <c r="B716" s="31"/>
      <c r="C716" s="31"/>
      <c r="D716" s="31"/>
      <c r="E716" s="31"/>
      <c r="F716" s="31"/>
      <c r="G716" s="31"/>
    </row>
    <row r="717" spans="1:7" x14ac:dyDescent="0.2">
      <c r="A717" s="31"/>
      <c r="B717" s="31"/>
      <c r="C717" s="31"/>
      <c r="D717" s="31"/>
      <c r="E717" s="31"/>
      <c r="F717" s="31"/>
      <c r="G717" s="31"/>
    </row>
    <row r="718" spans="1:7" x14ac:dyDescent="0.2">
      <c r="A718" s="31"/>
      <c r="B718" s="31"/>
      <c r="C718" s="31"/>
      <c r="D718" s="31"/>
      <c r="E718" s="31"/>
      <c r="F718" s="31"/>
      <c r="G718" s="31"/>
    </row>
    <row r="719" spans="1:7" x14ac:dyDescent="0.2">
      <c r="A719" s="31"/>
      <c r="B719" s="31"/>
      <c r="C719" s="31"/>
      <c r="D719" s="31"/>
      <c r="E719" s="31"/>
      <c r="F719" s="31"/>
      <c r="G719" s="31"/>
    </row>
    <row r="720" spans="1:7" x14ac:dyDescent="0.2">
      <c r="A720" s="31"/>
      <c r="B720" s="31"/>
      <c r="C720" s="31"/>
      <c r="D720" s="31"/>
      <c r="E720" s="31"/>
      <c r="F720" s="31"/>
      <c r="G720" s="31"/>
    </row>
    <row r="721" spans="1:7" x14ac:dyDescent="0.2">
      <c r="A721" s="31"/>
      <c r="B721" s="31"/>
      <c r="C721" s="31"/>
      <c r="D721" s="31"/>
      <c r="E721" s="31"/>
      <c r="F721" s="31"/>
      <c r="G721" s="31"/>
    </row>
    <row r="722" spans="1:7" x14ac:dyDescent="0.2">
      <c r="A722" s="31"/>
      <c r="B722" s="31"/>
      <c r="C722" s="31"/>
      <c r="D722" s="31"/>
      <c r="E722" s="31"/>
      <c r="F722" s="31"/>
      <c r="G722" s="31"/>
    </row>
    <row r="723" spans="1:7" x14ac:dyDescent="0.2">
      <c r="A723" s="31"/>
      <c r="B723" s="31"/>
      <c r="C723" s="31"/>
      <c r="D723" s="31"/>
      <c r="E723" s="31"/>
      <c r="F723" s="31"/>
      <c r="G723" s="31"/>
    </row>
    <row r="724" spans="1:7" x14ac:dyDescent="0.2">
      <c r="A724" s="31"/>
      <c r="B724" s="31"/>
      <c r="C724" s="31"/>
      <c r="D724" s="31"/>
      <c r="E724" s="31"/>
      <c r="F724" s="31"/>
      <c r="G724" s="31"/>
    </row>
    <row r="725" spans="1:7" x14ac:dyDescent="0.2">
      <c r="A725" s="31"/>
      <c r="B725" s="31"/>
      <c r="C725" s="31"/>
      <c r="D725" s="31"/>
      <c r="E725" s="31"/>
      <c r="F725" s="31"/>
      <c r="G725" s="31"/>
    </row>
    <row r="726" spans="1:7" x14ac:dyDescent="0.2">
      <c r="A726" s="31"/>
      <c r="B726" s="31"/>
      <c r="C726" s="31"/>
      <c r="D726" s="31"/>
      <c r="E726" s="31"/>
      <c r="F726" s="31"/>
      <c r="G726" s="31"/>
    </row>
    <row r="727" spans="1:7" x14ac:dyDescent="0.2">
      <c r="A727" s="31"/>
      <c r="B727" s="31"/>
      <c r="C727" s="31"/>
      <c r="D727" s="31"/>
      <c r="E727" s="31"/>
      <c r="F727" s="31"/>
      <c r="G727" s="31"/>
    </row>
    <row r="728" spans="1:7" x14ac:dyDescent="0.2">
      <c r="A728" s="31"/>
      <c r="B728" s="31"/>
      <c r="C728" s="31"/>
      <c r="D728" s="31"/>
      <c r="E728" s="31"/>
      <c r="F728" s="31"/>
      <c r="G728" s="31"/>
    </row>
    <row r="729" spans="1:7" x14ac:dyDescent="0.2">
      <c r="A729" s="31"/>
      <c r="B729" s="31"/>
      <c r="C729" s="31"/>
      <c r="D729" s="31"/>
      <c r="E729" s="31"/>
      <c r="F729" s="31"/>
      <c r="G729" s="31"/>
    </row>
    <row r="730" spans="1:7" x14ac:dyDescent="0.2">
      <c r="A730" s="31"/>
      <c r="B730" s="31"/>
      <c r="C730" s="31"/>
      <c r="D730" s="31"/>
      <c r="E730" s="31"/>
      <c r="F730" s="31"/>
      <c r="G730" s="31"/>
    </row>
    <row r="731" spans="1:7" x14ac:dyDescent="0.2">
      <c r="A731" s="31"/>
      <c r="B731" s="31"/>
      <c r="C731" s="31"/>
      <c r="D731" s="31"/>
      <c r="E731" s="31"/>
      <c r="F731" s="31"/>
      <c r="G731" s="31"/>
    </row>
    <row r="732" spans="1:7" x14ac:dyDescent="0.2">
      <c r="A732" s="31"/>
      <c r="B732" s="31"/>
      <c r="C732" s="31"/>
      <c r="D732" s="31"/>
      <c r="E732" s="31"/>
      <c r="F732" s="31"/>
      <c r="G732" s="31"/>
    </row>
    <row r="733" spans="1:7" x14ac:dyDescent="0.2">
      <c r="A733" s="31"/>
      <c r="B733" s="31"/>
      <c r="C733" s="31"/>
      <c r="D733" s="31"/>
      <c r="E733" s="31"/>
      <c r="F733" s="31"/>
      <c r="G733" s="31"/>
    </row>
    <row r="734" spans="1:7" x14ac:dyDescent="0.2">
      <c r="A734" s="31"/>
      <c r="B734" s="31"/>
      <c r="C734" s="31"/>
      <c r="D734" s="31"/>
      <c r="E734" s="31"/>
      <c r="F734" s="31"/>
      <c r="G734" s="31"/>
    </row>
    <row r="735" spans="1:7" x14ac:dyDescent="0.2">
      <c r="A735" s="31"/>
      <c r="B735" s="31"/>
      <c r="C735" s="31"/>
      <c r="D735" s="31"/>
      <c r="E735" s="31"/>
      <c r="F735" s="31"/>
      <c r="G735" s="31"/>
    </row>
    <row r="736" spans="1:7" x14ac:dyDescent="0.2">
      <c r="A736" s="31"/>
      <c r="B736" s="31"/>
      <c r="C736" s="31"/>
      <c r="D736" s="31"/>
      <c r="E736" s="31"/>
      <c r="F736" s="31"/>
      <c r="G736" s="31"/>
    </row>
    <row r="737" spans="1:7" x14ac:dyDescent="0.2">
      <c r="A737" s="31"/>
      <c r="B737" s="31"/>
      <c r="C737" s="31"/>
      <c r="D737" s="31"/>
      <c r="E737" s="31"/>
      <c r="F737" s="31"/>
      <c r="G737" s="31"/>
    </row>
    <row r="738" spans="1:7" x14ac:dyDescent="0.2">
      <c r="A738" s="31"/>
      <c r="B738" s="31"/>
      <c r="C738" s="31"/>
      <c r="D738" s="31"/>
      <c r="E738" s="31"/>
      <c r="F738" s="31"/>
      <c r="G738" s="31"/>
    </row>
    <row r="739" spans="1:7" x14ac:dyDescent="0.2">
      <c r="A739" s="31"/>
      <c r="B739" s="31"/>
      <c r="C739" s="31"/>
      <c r="D739" s="31"/>
      <c r="E739" s="31"/>
      <c r="F739" s="31"/>
      <c r="G739" s="31"/>
    </row>
    <row r="740" spans="1:7" x14ac:dyDescent="0.2">
      <c r="A740" s="20"/>
      <c r="B740" s="20"/>
      <c r="C740" s="20"/>
      <c r="D740" s="21"/>
      <c r="E740" s="20"/>
      <c r="F740" s="20"/>
      <c r="G740" s="20"/>
    </row>
    <row r="741" spans="1:7" x14ac:dyDescent="0.2">
      <c r="A741" s="20"/>
      <c r="B741" s="20"/>
      <c r="C741" s="20"/>
      <c r="D741" s="21"/>
      <c r="E741" s="20"/>
      <c r="F741" s="20"/>
      <c r="G741" s="20"/>
    </row>
    <row r="742" spans="1:7" x14ac:dyDescent="0.2">
      <c r="A742" s="20"/>
      <c r="B742" s="20"/>
      <c r="C742" s="20"/>
      <c r="D742" s="21"/>
      <c r="E742" s="20"/>
      <c r="F742" s="20"/>
      <c r="G742" s="20"/>
    </row>
    <row r="743" spans="1:7" x14ac:dyDescent="0.2">
      <c r="A743" s="20"/>
      <c r="B743" s="20"/>
      <c r="C743" s="20"/>
      <c r="D743" s="21"/>
      <c r="E743" s="20"/>
      <c r="F743" s="20"/>
      <c r="G743" s="20"/>
    </row>
    <row r="744" spans="1:7" x14ac:dyDescent="0.2">
      <c r="A744" s="20"/>
      <c r="B744" s="20"/>
      <c r="C744" s="20"/>
      <c r="D744" s="21"/>
      <c r="E744" s="20"/>
      <c r="F744" s="20"/>
      <c r="G744" s="20"/>
    </row>
    <row r="745" spans="1:7" x14ac:dyDescent="0.2">
      <c r="A745" s="20"/>
      <c r="B745" s="20"/>
      <c r="C745" s="20"/>
      <c r="D745" s="21"/>
      <c r="E745" s="20"/>
      <c r="F745" s="20"/>
      <c r="G745" s="20"/>
    </row>
    <row r="746" spans="1:7" x14ac:dyDescent="0.2">
      <c r="A746" s="20"/>
      <c r="B746" s="20"/>
      <c r="C746" s="20"/>
      <c r="D746" s="21"/>
      <c r="E746" s="20"/>
      <c r="F746" s="20"/>
      <c r="G746" s="20"/>
    </row>
    <row r="747" spans="1:7" x14ac:dyDescent="0.2">
      <c r="A747" s="20"/>
      <c r="B747" s="20"/>
      <c r="C747" s="20"/>
      <c r="D747" s="21"/>
      <c r="E747" s="20"/>
      <c r="F747" s="20"/>
      <c r="G747" s="20"/>
    </row>
    <row r="748" spans="1:7" x14ac:dyDescent="0.2">
      <c r="A748" s="20"/>
      <c r="B748" s="20"/>
      <c r="C748" s="20"/>
      <c r="D748" s="21"/>
      <c r="E748" s="20"/>
      <c r="F748" s="20"/>
      <c r="G748" s="20"/>
    </row>
    <row r="749" spans="1:7" x14ac:dyDescent="0.2">
      <c r="A749" s="20"/>
      <c r="B749" s="20"/>
      <c r="C749" s="20"/>
      <c r="D749" s="21"/>
      <c r="E749" s="20"/>
      <c r="F749" s="20"/>
      <c r="G749" s="20"/>
    </row>
    <row r="750" spans="1:7" x14ac:dyDescent="0.2">
      <c r="A750" s="20"/>
      <c r="B750" s="20"/>
      <c r="C750" s="20"/>
      <c r="D750" s="21"/>
      <c r="E750" s="20"/>
      <c r="F750" s="20"/>
      <c r="G750" s="20"/>
    </row>
    <row r="751" spans="1:7" x14ac:dyDescent="0.2">
      <c r="A751" s="20"/>
      <c r="B751" s="20"/>
      <c r="C751" s="20"/>
      <c r="D751" s="21"/>
      <c r="E751" s="20"/>
      <c r="F751" s="20"/>
      <c r="G751" s="20"/>
    </row>
    <row r="752" spans="1:7" x14ac:dyDescent="0.2">
      <c r="A752" s="20"/>
      <c r="B752" s="20"/>
      <c r="C752" s="20"/>
      <c r="D752" s="21"/>
      <c r="E752" s="20"/>
      <c r="F752" s="20"/>
      <c r="G752" s="20"/>
    </row>
    <row r="753" spans="1:7" x14ac:dyDescent="0.2">
      <c r="A753" s="20"/>
      <c r="B753" s="20"/>
      <c r="C753" s="20"/>
      <c r="D753" s="21"/>
      <c r="E753" s="20"/>
      <c r="F753" s="20"/>
      <c r="G753" s="20"/>
    </row>
    <row r="754" spans="1:7" x14ac:dyDescent="0.2">
      <c r="A754" s="20"/>
      <c r="B754" s="20"/>
      <c r="C754" s="20"/>
      <c r="D754" s="21"/>
      <c r="E754" s="20"/>
      <c r="F754" s="20"/>
      <c r="G754" s="20"/>
    </row>
    <row r="755" spans="1:7" x14ac:dyDescent="0.2">
      <c r="A755" s="20"/>
      <c r="B755" s="20"/>
      <c r="C755" s="20"/>
      <c r="D755" s="21"/>
      <c r="E755" s="20"/>
      <c r="F755" s="20"/>
      <c r="G755" s="20"/>
    </row>
    <row r="756" spans="1:7" x14ac:dyDescent="0.2">
      <c r="A756" s="20"/>
      <c r="B756" s="20"/>
      <c r="C756" s="20"/>
      <c r="D756" s="21"/>
      <c r="E756" s="20"/>
      <c r="F756" s="20"/>
      <c r="G756" s="20"/>
    </row>
    <row r="757" spans="1:7" x14ac:dyDescent="0.2">
      <c r="A757" s="20"/>
      <c r="B757" s="20"/>
      <c r="C757" s="20"/>
      <c r="D757" s="21"/>
      <c r="E757" s="20"/>
      <c r="F757" s="20"/>
      <c r="G757" s="20"/>
    </row>
    <row r="758" spans="1:7" x14ac:dyDescent="0.2">
      <c r="A758" s="20"/>
      <c r="B758" s="20"/>
      <c r="C758" s="20"/>
      <c r="D758" s="21"/>
      <c r="E758" s="20"/>
      <c r="F758" s="20"/>
      <c r="G758" s="20"/>
    </row>
    <row r="759" spans="1:7" x14ac:dyDescent="0.2">
      <c r="A759" s="20"/>
      <c r="B759" s="20"/>
      <c r="C759" s="20"/>
      <c r="D759" s="21"/>
      <c r="E759" s="20"/>
      <c r="F759" s="20"/>
      <c r="G759" s="20"/>
    </row>
    <row r="760" spans="1:7" x14ac:dyDescent="0.2">
      <c r="A760" s="20"/>
      <c r="B760" s="20"/>
      <c r="C760" s="20"/>
      <c r="D760" s="21"/>
      <c r="E760" s="20"/>
      <c r="F760" s="20"/>
      <c r="G760" s="20"/>
    </row>
    <row r="761" spans="1:7" x14ac:dyDescent="0.2">
      <c r="A761" s="20"/>
      <c r="B761" s="20"/>
      <c r="C761" s="20"/>
      <c r="D761" s="21"/>
      <c r="E761" s="20"/>
      <c r="F761" s="20"/>
      <c r="G761" s="20"/>
    </row>
    <row r="762" spans="1:7" x14ac:dyDescent="0.2">
      <c r="A762" s="20"/>
      <c r="B762" s="20"/>
      <c r="C762" s="20"/>
      <c r="D762" s="21"/>
      <c r="E762" s="20"/>
      <c r="F762" s="20"/>
      <c r="G762" s="20"/>
    </row>
    <row r="763" spans="1:7" x14ac:dyDescent="0.2">
      <c r="A763" s="20"/>
      <c r="B763" s="20"/>
      <c r="C763" s="20"/>
      <c r="D763" s="21"/>
      <c r="E763" s="20"/>
      <c r="F763" s="20"/>
      <c r="G763" s="20"/>
    </row>
    <row r="764" spans="1:7" x14ac:dyDescent="0.2">
      <c r="A764" s="20"/>
      <c r="B764" s="20"/>
      <c r="C764" s="20"/>
      <c r="D764" s="21"/>
      <c r="E764" s="20"/>
      <c r="F764" s="20"/>
      <c r="G764" s="20"/>
    </row>
    <row r="765" spans="1:7" x14ac:dyDescent="0.2">
      <c r="A765" s="20"/>
      <c r="B765" s="20"/>
      <c r="C765" s="20"/>
      <c r="D765" s="21"/>
      <c r="E765" s="20"/>
      <c r="F765" s="20"/>
      <c r="G765" s="20"/>
    </row>
    <row r="766" spans="1:7" x14ac:dyDescent="0.2">
      <c r="A766" s="20"/>
      <c r="B766" s="20"/>
      <c r="C766" s="20"/>
      <c r="D766" s="21"/>
      <c r="E766" s="20"/>
      <c r="F766" s="20"/>
      <c r="G766" s="20"/>
    </row>
    <row r="767" spans="1:7" x14ac:dyDescent="0.2">
      <c r="A767" s="20"/>
      <c r="B767" s="20"/>
      <c r="C767" s="20"/>
      <c r="D767" s="21"/>
      <c r="E767" s="20"/>
      <c r="F767" s="20"/>
      <c r="G767" s="20"/>
    </row>
    <row r="768" spans="1:7" x14ac:dyDescent="0.2">
      <c r="A768" s="20"/>
      <c r="B768" s="20"/>
      <c r="C768" s="20"/>
      <c r="D768" s="21"/>
      <c r="E768" s="20"/>
      <c r="F768" s="20"/>
      <c r="G768" s="20"/>
    </row>
    <row r="769" spans="1:7" x14ac:dyDescent="0.2">
      <c r="A769" s="20"/>
      <c r="B769" s="20"/>
      <c r="C769" s="20"/>
      <c r="D769" s="21"/>
      <c r="E769" s="20"/>
      <c r="F769" s="20"/>
      <c r="G769" s="20"/>
    </row>
    <row r="770" spans="1:7" x14ac:dyDescent="0.2">
      <c r="A770" s="20"/>
      <c r="B770" s="20"/>
      <c r="C770" s="20"/>
      <c r="D770" s="21"/>
      <c r="E770" s="20"/>
      <c r="F770" s="20"/>
      <c r="G770" s="20"/>
    </row>
    <row r="771" spans="1:7" x14ac:dyDescent="0.2">
      <c r="A771" s="20"/>
      <c r="B771" s="20"/>
      <c r="C771" s="20"/>
      <c r="D771" s="21"/>
      <c r="E771" s="20"/>
      <c r="F771" s="20"/>
      <c r="G771" s="20"/>
    </row>
    <row r="772" spans="1:7" x14ac:dyDescent="0.2">
      <c r="A772" s="20"/>
      <c r="B772" s="20"/>
      <c r="C772" s="20"/>
      <c r="D772" s="21"/>
      <c r="E772" s="20"/>
      <c r="F772" s="20"/>
      <c r="G772" s="20"/>
    </row>
    <row r="773" spans="1:7" x14ac:dyDescent="0.2">
      <c r="A773" s="20"/>
      <c r="B773" s="20"/>
      <c r="C773" s="20"/>
      <c r="D773" s="21"/>
      <c r="E773" s="20"/>
      <c r="F773" s="20"/>
      <c r="G773" s="20"/>
    </row>
    <row r="774" spans="1:7" x14ac:dyDescent="0.2">
      <c r="A774" s="20"/>
      <c r="B774" s="20"/>
      <c r="C774" s="20"/>
      <c r="D774" s="21"/>
      <c r="E774" s="20"/>
      <c r="F774" s="20"/>
      <c r="G774" s="20"/>
    </row>
    <row r="775" spans="1:7" x14ac:dyDescent="0.2">
      <c r="A775" s="20"/>
      <c r="B775" s="20"/>
      <c r="C775" s="20"/>
      <c r="D775" s="21"/>
      <c r="E775" s="20"/>
      <c r="F775" s="20"/>
      <c r="G775" s="20"/>
    </row>
    <row r="776" spans="1:7" x14ac:dyDescent="0.2">
      <c r="A776" s="20"/>
      <c r="B776" s="20"/>
      <c r="C776" s="20"/>
      <c r="D776" s="21"/>
      <c r="E776" s="20"/>
      <c r="F776" s="20"/>
      <c r="G776" s="20"/>
    </row>
    <row r="777" spans="1:7" x14ac:dyDescent="0.2">
      <c r="A777" s="20"/>
      <c r="B777" s="20"/>
      <c r="C777" s="20"/>
      <c r="D777" s="21"/>
      <c r="E777" s="20"/>
      <c r="F777" s="20"/>
      <c r="G777" s="20"/>
    </row>
    <row r="778" spans="1:7" x14ac:dyDescent="0.2">
      <c r="A778" s="20"/>
      <c r="B778" s="20"/>
      <c r="C778" s="20"/>
      <c r="D778" s="21"/>
      <c r="E778" s="20"/>
      <c r="F778" s="20"/>
      <c r="G778" s="20"/>
    </row>
    <row r="779" spans="1:7" x14ac:dyDescent="0.2">
      <c r="A779" s="20"/>
      <c r="B779" s="20"/>
      <c r="C779" s="20"/>
      <c r="D779" s="21"/>
      <c r="E779" s="20"/>
      <c r="F779" s="20"/>
      <c r="G779" s="20"/>
    </row>
    <row r="780" spans="1:7" x14ac:dyDescent="0.2">
      <c r="A780" s="20"/>
      <c r="B780" s="20"/>
      <c r="C780" s="20"/>
      <c r="D780" s="21"/>
      <c r="E780" s="20"/>
      <c r="F780" s="20"/>
      <c r="G780" s="20"/>
    </row>
    <row r="781" spans="1:7" x14ac:dyDescent="0.2">
      <c r="A781" s="20"/>
      <c r="B781" s="20"/>
      <c r="C781" s="20"/>
      <c r="D781" s="21"/>
      <c r="E781" s="20"/>
      <c r="F781" s="20"/>
      <c r="G781" s="20"/>
    </row>
    <row r="782" spans="1:7" x14ac:dyDescent="0.2">
      <c r="A782" s="20"/>
      <c r="B782" s="20"/>
      <c r="C782" s="20"/>
      <c r="D782" s="21"/>
      <c r="E782" s="20"/>
      <c r="F782" s="20"/>
      <c r="G782" s="20"/>
    </row>
    <row r="783" spans="1:7" x14ac:dyDescent="0.2">
      <c r="A783" s="20"/>
      <c r="B783" s="20"/>
      <c r="C783" s="20"/>
      <c r="D783" s="21"/>
      <c r="E783" s="20"/>
      <c r="F783" s="20"/>
      <c r="G783" s="20"/>
    </row>
    <row r="784" spans="1:7" x14ac:dyDescent="0.2">
      <c r="A784" s="22"/>
      <c r="B784" s="22"/>
      <c r="C784" s="22"/>
      <c r="D784" s="22"/>
      <c r="E784" s="22"/>
      <c r="F784" s="22"/>
      <c r="G784" s="22"/>
    </row>
    <row r="785" spans="1:7" x14ac:dyDescent="0.2">
      <c r="A785" s="22"/>
      <c r="B785" s="22"/>
      <c r="C785" s="22"/>
      <c r="D785" s="22"/>
      <c r="E785" s="22"/>
      <c r="F785" s="22"/>
      <c r="G785" s="22"/>
    </row>
    <row r="786" spans="1:7" x14ac:dyDescent="0.2">
      <c r="A786" s="22"/>
      <c r="B786" s="22"/>
      <c r="C786" s="22"/>
      <c r="D786" s="22"/>
      <c r="E786" s="22"/>
      <c r="F786" s="22"/>
      <c r="G786" s="22"/>
    </row>
    <row r="787" spans="1:7" x14ac:dyDescent="0.2">
      <c r="A787" s="22"/>
      <c r="B787" s="22"/>
      <c r="C787" s="22"/>
      <c r="D787" s="22"/>
      <c r="E787" s="22"/>
      <c r="F787" s="22"/>
      <c r="G787" s="22"/>
    </row>
    <row r="788" spans="1:7" x14ac:dyDescent="0.2">
      <c r="A788" s="22"/>
      <c r="B788" s="22"/>
      <c r="C788" s="22"/>
      <c r="D788" s="22"/>
      <c r="E788" s="22"/>
      <c r="F788" s="22"/>
      <c r="G788" s="22"/>
    </row>
    <row r="789" spans="1:7" x14ac:dyDescent="0.2">
      <c r="A789" s="22"/>
      <c r="B789" s="22"/>
      <c r="C789" s="22"/>
      <c r="D789" s="22"/>
      <c r="E789" s="22"/>
      <c r="F789" s="22"/>
      <c r="G789" s="22"/>
    </row>
    <row r="790" spans="1:7" x14ac:dyDescent="0.2">
      <c r="A790" s="22"/>
      <c r="B790" s="22"/>
      <c r="C790" s="22"/>
      <c r="D790" s="22"/>
      <c r="E790" s="22"/>
      <c r="F790" s="22"/>
      <c r="G790" s="22"/>
    </row>
    <row r="791" spans="1:7" x14ac:dyDescent="0.2">
      <c r="A791" s="22"/>
      <c r="B791" s="22"/>
      <c r="C791" s="22"/>
      <c r="D791" s="22"/>
      <c r="E791" s="22"/>
      <c r="F791" s="22"/>
      <c r="G791" s="22"/>
    </row>
    <row r="792" spans="1:7" x14ac:dyDescent="0.2">
      <c r="A792" s="22"/>
      <c r="B792" s="22"/>
      <c r="C792" s="22"/>
      <c r="D792" s="22"/>
      <c r="E792" s="22"/>
      <c r="F792" s="22"/>
      <c r="G792" s="22"/>
    </row>
    <row r="793" spans="1:7" x14ac:dyDescent="0.2">
      <c r="A793" s="22"/>
      <c r="B793" s="22"/>
      <c r="C793" s="22"/>
      <c r="D793" s="22"/>
      <c r="E793" s="22"/>
      <c r="F793" s="22"/>
      <c r="G793" s="22"/>
    </row>
    <row r="794" spans="1:7" x14ac:dyDescent="0.2">
      <c r="A794" s="22"/>
      <c r="B794" s="22"/>
      <c r="C794" s="22"/>
      <c r="D794" s="22"/>
      <c r="E794" s="22"/>
      <c r="F794" s="22"/>
      <c r="G794" s="22"/>
    </row>
    <row r="795" spans="1:7" x14ac:dyDescent="0.2">
      <c r="A795" s="22"/>
      <c r="B795" s="22"/>
      <c r="C795" s="22"/>
      <c r="D795" s="22"/>
      <c r="E795" s="22"/>
      <c r="F795" s="22"/>
      <c r="G795" s="22"/>
    </row>
    <row r="796" spans="1:7" x14ac:dyDescent="0.2">
      <c r="A796" s="22"/>
      <c r="B796" s="22"/>
      <c r="C796" s="22"/>
      <c r="D796" s="22"/>
      <c r="E796" s="22"/>
      <c r="F796" s="22"/>
      <c r="G796" s="22"/>
    </row>
    <row r="797" spans="1:7" x14ac:dyDescent="0.2">
      <c r="A797" s="22"/>
      <c r="B797" s="22"/>
      <c r="C797" s="22"/>
      <c r="D797" s="22"/>
      <c r="E797" s="22"/>
      <c r="F797" s="22"/>
      <c r="G797" s="22"/>
    </row>
    <row r="798" spans="1:7" x14ac:dyDescent="0.2">
      <c r="A798" s="22"/>
      <c r="B798" s="22"/>
      <c r="C798" s="22"/>
      <c r="D798" s="22"/>
      <c r="E798" s="22"/>
      <c r="F798" s="22"/>
      <c r="G798" s="22"/>
    </row>
    <row r="799" spans="1:7" x14ac:dyDescent="0.2">
      <c r="A799" s="22"/>
      <c r="B799" s="22"/>
      <c r="C799" s="22"/>
      <c r="D799" s="22"/>
      <c r="E799" s="22"/>
      <c r="F799" s="22"/>
      <c r="G799" s="22"/>
    </row>
    <row r="800" spans="1:7" x14ac:dyDescent="0.2">
      <c r="A800" s="22"/>
      <c r="B800" s="22"/>
      <c r="C800" s="22"/>
      <c r="D800" s="22"/>
      <c r="E800" s="22"/>
      <c r="F800" s="22"/>
      <c r="G800" s="22"/>
    </row>
    <row r="801" spans="1:7" x14ac:dyDescent="0.2">
      <c r="A801" s="22"/>
      <c r="B801" s="22"/>
      <c r="C801" s="22"/>
      <c r="D801" s="22"/>
      <c r="E801" s="22"/>
      <c r="F801" s="22"/>
      <c r="G801" s="22"/>
    </row>
    <row r="802" spans="1:7" x14ac:dyDescent="0.2">
      <c r="A802" s="22"/>
      <c r="B802" s="22"/>
      <c r="C802" s="22"/>
      <c r="D802" s="22"/>
      <c r="E802" s="22"/>
      <c r="F802" s="22"/>
      <c r="G802" s="22"/>
    </row>
    <row r="803" spans="1:7" x14ac:dyDescent="0.2">
      <c r="A803" s="22"/>
      <c r="B803" s="22"/>
      <c r="C803" s="22"/>
      <c r="D803" s="22"/>
      <c r="E803" s="22"/>
      <c r="F803" s="22"/>
      <c r="G803" s="22"/>
    </row>
    <row r="804" spans="1:7" x14ac:dyDescent="0.2">
      <c r="A804" s="22"/>
      <c r="B804" s="22"/>
      <c r="C804" s="22"/>
      <c r="D804" s="22"/>
      <c r="E804" s="22"/>
      <c r="F804" s="22"/>
      <c r="G804" s="22"/>
    </row>
    <row r="805" spans="1:7" x14ac:dyDescent="0.2">
      <c r="A805" s="22"/>
      <c r="B805" s="22"/>
      <c r="C805" s="22"/>
      <c r="D805" s="22"/>
      <c r="E805" s="22"/>
      <c r="F805" s="22"/>
      <c r="G805" s="22"/>
    </row>
    <row r="806" spans="1:7" x14ac:dyDescent="0.2">
      <c r="A806" s="22"/>
      <c r="B806" s="22"/>
      <c r="C806" s="22"/>
      <c r="D806" s="22"/>
      <c r="E806" s="22"/>
      <c r="F806" s="22"/>
      <c r="G806" s="22"/>
    </row>
    <row r="807" spans="1:7" x14ac:dyDescent="0.2">
      <c r="A807" s="22"/>
      <c r="B807" s="22"/>
      <c r="C807" s="22"/>
      <c r="D807" s="22"/>
      <c r="E807" s="22"/>
      <c r="F807" s="22"/>
      <c r="G807" s="22"/>
    </row>
    <row r="808" spans="1:7" x14ac:dyDescent="0.2">
      <c r="A808" s="22"/>
      <c r="B808" s="22"/>
      <c r="C808" s="22"/>
      <c r="D808" s="22"/>
      <c r="E808" s="22"/>
      <c r="F808" s="22"/>
      <c r="G808" s="22"/>
    </row>
    <row r="809" spans="1:7" x14ac:dyDescent="0.2">
      <c r="A809" s="22"/>
      <c r="B809" s="22"/>
      <c r="C809" s="22"/>
      <c r="D809" s="22"/>
      <c r="E809" s="22"/>
      <c r="F809" s="22"/>
      <c r="G809" s="22"/>
    </row>
    <row r="810" spans="1:7" x14ac:dyDescent="0.2">
      <c r="A810" s="22"/>
      <c r="B810" s="22"/>
      <c r="C810" s="22"/>
      <c r="D810" s="22"/>
      <c r="E810" s="22"/>
      <c r="F810" s="22"/>
      <c r="G810" s="22"/>
    </row>
    <row r="811" spans="1:7" x14ac:dyDescent="0.2">
      <c r="A811" s="22"/>
      <c r="B811" s="22"/>
      <c r="C811" s="22"/>
      <c r="D811" s="22"/>
      <c r="E811" s="22"/>
      <c r="F811" s="22"/>
      <c r="G811" s="22"/>
    </row>
    <row r="812" spans="1:7" x14ac:dyDescent="0.2">
      <c r="A812" s="22"/>
      <c r="B812" s="22"/>
      <c r="C812" s="22"/>
      <c r="D812" s="22"/>
      <c r="E812" s="22"/>
      <c r="F812" s="22"/>
      <c r="G812" s="22"/>
    </row>
    <row r="813" spans="1:7" x14ac:dyDescent="0.2">
      <c r="A813" s="22"/>
      <c r="B813" s="22"/>
      <c r="C813" s="22"/>
      <c r="D813" s="22"/>
      <c r="E813" s="22"/>
      <c r="F813" s="22"/>
      <c r="G813" s="22"/>
    </row>
    <row r="814" spans="1:7" x14ac:dyDescent="0.2">
      <c r="A814" s="22"/>
      <c r="B814" s="22"/>
      <c r="C814" s="22"/>
      <c r="D814" s="22"/>
      <c r="E814" s="22"/>
      <c r="F814" s="22"/>
      <c r="G814" s="22"/>
    </row>
    <row r="815" spans="1:7" x14ac:dyDescent="0.2">
      <c r="A815" s="22"/>
      <c r="B815" s="22"/>
      <c r="C815" s="22"/>
      <c r="D815" s="22"/>
      <c r="E815" s="22"/>
      <c r="F815" s="22"/>
      <c r="G815" s="22"/>
    </row>
    <row r="816" spans="1:7" x14ac:dyDescent="0.2">
      <c r="A816" s="22"/>
      <c r="B816" s="22"/>
      <c r="C816" s="22"/>
      <c r="D816" s="22"/>
      <c r="E816" s="22"/>
      <c r="F816" s="22"/>
      <c r="G816" s="22"/>
    </row>
    <row r="817" spans="1:7" x14ac:dyDescent="0.2">
      <c r="A817" s="22"/>
      <c r="B817" s="22"/>
      <c r="C817" s="22"/>
      <c r="D817" s="22"/>
      <c r="E817" s="22"/>
      <c r="F817" s="22"/>
      <c r="G817" s="22"/>
    </row>
    <row r="818" spans="1:7" x14ac:dyDescent="0.2">
      <c r="A818" s="22"/>
      <c r="B818" s="22"/>
      <c r="C818" s="22"/>
      <c r="D818" s="22"/>
      <c r="E818" s="22"/>
      <c r="F818" s="22"/>
      <c r="G818" s="22"/>
    </row>
    <row r="819" spans="1:7" x14ac:dyDescent="0.2">
      <c r="A819" s="22"/>
      <c r="B819" s="22"/>
      <c r="C819" s="22"/>
      <c r="D819" s="22"/>
      <c r="E819" s="22"/>
      <c r="F819" s="22"/>
      <c r="G819" s="22"/>
    </row>
    <row r="820" spans="1:7" x14ac:dyDescent="0.2">
      <c r="A820" s="22"/>
      <c r="B820" s="22"/>
      <c r="C820" s="22"/>
      <c r="D820" s="22"/>
      <c r="E820" s="22"/>
      <c r="F820" s="22"/>
      <c r="G820" s="22"/>
    </row>
    <row r="821" spans="1:7" x14ac:dyDescent="0.2">
      <c r="A821" s="22"/>
      <c r="B821" s="22"/>
      <c r="C821" s="22"/>
      <c r="D821" s="22"/>
      <c r="E821" s="22"/>
      <c r="F821" s="22"/>
      <c r="G821" s="22"/>
    </row>
    <row r="822" spans="1:7" x14ac:dyDescent="0.2">
      <c r="A822" s="22"/>
      <c r="B822" s="22"/>
      <c r="C822" s="22"/>
      <c r="D822" s="22"/>
      <c r="E822" s="22"/>
      <c r="F822" s="22"/>
      <c r="G822" s="22"/>
    </row>
    <row r="823" spans="1:7" x14ac:dyDescent="0.2">
      <c r="A823" s="22"/>
      <c r="B823" s="22"/>
      <c r="C823" s="22"/>
      <c r="D823" s="22"/>
      <c r="E823" s="22"/>
      <c r="F823" s="22"/>
      <c r="G823" s="22"/>
    </row>
    <row r="824" spans="1:7" x14ac:dyDescent="0.2">
      <c r="A824" s="22"/>
      <c r="B824" s="22"/>
      <c r="C824" s="22"/>
      <c r="D824" s="22"/>
      <c r="E824" s="22"/>
      <c r="F824" s="22"/>
      <c r="G824" s="22"/>
    </row>
    <row r="825" spans="1:7" x14ac:dyDescent="0.2">
      <c r="A825" s="22"/>
      <c r="B825" s="22"/>
      <c r="C825" s="22"/>
      <c r="D825" s="22"/>
      <c r="E825" s="22"/>
      <c r="F825" s="22"/>
      <c r="G825" s="22"/>
    </row>
    <row r="826" spans="1:7" x14ac:dyDescent="0.2">
      <c r="A826" s="22"/>
      <c r="B826" s="22"/>
      <c r="C826" s="22"/>
      <c r="D826" s="22"/>
      <c r="E826" s="22"/>
      <c r="F826" s="22"/>
      <c r="G826" s="22"/>
    </row>
    <row r="827" spans="1:7" x14ac:dyDescent="0.2">
      <c r="A827" s="22"/>
      <c r="B827" s="22"/>
      <c r="C827" s="22"/>
      <c r="D827" s="22"/>
      <c r="E827" s="22"/>
      <c r="F827" s="22"/>
      <c r="G827" s="22"/>
    </row>
    <row r="828" spans="1:7" x14ac:dyDescent="0.2">
      <c r="A828" s="22"/>
      <c r="B828" s="22"/>
      <c r="C828" s="22"/>
      <c r="D828" s="22"/>
      <c r="E828" s="22"/>
      <c r="F828" s="22"/>
      <c r="G828" s="22"/>
    </row>
    <row r="829" spans="1:7" x14ac:dyDescent="0.2">
      <c r="A829" s="22"/>
      <c r="B829" s="22"/>
      <c r="C829" s="22"/>
      <c r="D829" s="22"/>
      <c r="E829" s="22"/>
      <c r="F829" s="22"/>
      <c r="G829" s="22"/>
    </row>
    <row r="830" spans="1:7" x14ac:dyDescent="0.2">
      <c r="A830" s="22"/>
      <c r="B830" s="22"/>
      <c r="C830" s="22"/>
      <c r="D830" s="22"/>
      <c r="E830" s="22"/>
      <c r="F830" s="22"/>
      <c r="G830" s="22"/>
    </row>
    <row r="831" spans="1:7" x14ac:dyDescent="0.2">
      <c r="A831" s="22"/>
      <c r="B831" s="22"/>
      <c r="C831" s="22"/>
      <c r="D831" s="22"/>
      <c r="E831" s="22"/>
      <c r="F831" s="22"/>
      <c r="G831" s="22"/>
    </row>
    <row r="832" spans="1:7" x14ac:dyDescent="0.2">
      <c r="A832" s="22"/>
      <c r="B832" s="22"/>
      <c r="C832" s="22"/>
      <c r="D832" s="22"/>
      <c r="E832" s="22"/>
      <c r="F832" s="22"/>
      <c r="G832" s="22"/>
    </row>
    <row r="833" spans="1:7" x14ac:dyDescent="0.2">
      <c r="A833" s="22"/>
      <c r="B833" s="22"/>
      <c r="C833" s="22"/>
      <c r="D833" s="22"/>
      <c r="E833" s="22"/>
      <c r="F833" s="22"/>
      <c r="G833" s="22"/>
    </row>
    <row r="834" spans="1:7" x14ac:dyDescent="0.2">
      <c r="A834" s="22"/>
      <c r="B834" s="22"/>
      <c r="C834" s="22"/>
      <c r="D834" s="22"/>
      <c r="E834" s="22"/>
      <c r="F834" s="22"/>
      <c r="G834" s="22"/>
    </row>
    <row r="835" spans="1:7" x14ac:dyDescent="0.2">
      <c r="A835" s="22"/>
      <c r="B835" s="22"/>
      <c r="C835" s="22"/>
      <c r="D835" s="22"/>
      <c r="E835" s="22"/>
      <c r="F835" s="22"/>
      <c r="G835" s="22"/>
    </row>
    <row r="836" spans="1:7" x14ac:dyDescent="0.2">
      <c r="A836" s="22"/>
      <c r="B836" s="22"/>
      <c r="C836" s="22"/>
      <c r="D836" s="22"/>
      <c r="E836" s="22"/>
      <c r="F836" s="22"/>
      <c r="G836" s="22"/>
    </row>
    <row r="837" spans="1:7" x14ac:dyDescent="0.2">
      <c r="A837" s="22"/>
      <c r="B837" s="22"/>
      <c r="C837" s="22"/>
      <c r="D837" s="22"/>
      <c r="E837" s="22"/>
      <c r="F837" s="22"/>
      <c r="G837" s="22"/>
    </row>
    <row r="838" spans="1:7" x14ac:dyDescent="0.2">
      <c r="A838" s="22"/>
      <c r="B838" s="22"/>
      <c r="C838" s="22"/>
      <c r="D838" s="22"/>
      <c r="E838" s="22"/>
      <c r="F838" s="22"/>
      <c r="G838" s="22"/>
    </row>
    <row r="839" spans="1:7" x14ac:dyDescent="0.2">
      <c r="A839" s="22"/>
      <c r="B839" s="22"/>
      <c r="C839" s="22"/>
      <c r="D839" s="22"/>
      <c r="E839" s="22"/>
      <c r="F839" s="22"/>
      <c r="G839" s="22"/>
    </row>
    <row r="840" spans="1:7" x14ac:dyDescent="0.2">
      <c r="A840" s="22"/>
      <c r="B840" s="22"/>
      <c r="C840" s="22"/>
      <c r="D840" s="22"/>
      <c r="E840" s="22"/>
      <c r="F840" s="22"/>
      <c r="G840" s="22"/>
    </row>
    <row r="841" spans="1:7" x14ac:dyDescent="0.2">
      <c r="A841" s="22"/>
      <c r="B841" s="22"/>
      <c r="C841" s="22"/>
      <c r="D841" s="22"/>
      <c r="E841" s="22"/>
      <c r="F841" s="22"/>
      <c r="G841" s="22"/>
    </row>
    <row r="842" spans="1:7" x14ac:dyDescent="0.2">
      <c r="A842" s="22"/>
      <c r="B842" s="22"/>
      <c r="C842" s="22"/>
      <c r="D842" s="22"/>
      <c r="E842" s="22"/>
      <c r="F842" s="22"/>
      <c r="G842" s="22"/>
    </row>
    <row r="843" spans="1:7" x14ac:dyDescent="0.2">
      <c r="A843" s="22"/>
      <c r="B843" s="22"/>
      <c r="C843" s="22"/>
      <c r="D843" s="22"/>
      <c r="E843" s="22"/>
      <c r="F843" s="22"/>
      <c r="G843" s="22"/>
    </row>
    <row r="844" spans="1:7" x14ac:dyDescent="0.2">
      <c r="A844" s="22"/>
      <c r="B844" s="22"/>
      <c r="C844" s="22"/>
      <c r="D844" s="22"/>
      <c r="E844" s="22"/>
      <c r="F844" s="22"/>
      <c r="G844" s="22"/>
    </row>
    <row r="845" spans="1:7" x14ac:dyDescent="0.2">
      <c r="A845" s="22"/>
      <c r="B845" s="22"/>
      <c r="C845" s="22"/>
      <c r="D845" s="22"/>
      <c r="E845" s="22"/>
      <c r="F845" s="22"/>
      <c r="G845" s="22"/>
    </row>
    <row r="846" spans="1:7" x14ac:dyDescent="0.2">
      <c r="A846" s="22"/>
      <c r="B846" s="22"/>
      <c r="C846" s="22"/>
      <c r="D846" s="22"/>
      <c r="E846" s="22"/>
      <c r="F846" s="22"/>
      <c r="G846" s="22"/>
    </row>
    <row r="847" spans="1:7" x14ac:dyDescent="0.2">
      <c r="A847" s="22"/>
      <c r="B847" s="22"/>
      <c r="C847" s="22"/>
      <c r="D847" s="22"/>
      <c r="E847" s="22"/>
      <c r="F847" s="22"/>
      <c r="G847" s="22"/>
    </row>
    <row r="848" spans="1:7" x14ac:dyDescent="0.2">
      <c r="A848" s="22"/>
      <c r="B848" s="22"/>
      <c r="C848" s="22"/>
      <c r="D848" s="22"/>
      <c r="E848" s="22"/>
      <c r="F848" s="22"/>
      <c r="G848" s="22"/>
    </row>
    <row r="849" spans="1:7" x14ac:dyDescent="0.2">
      <c r="A849" s="22"/>
      <c r="B849" s="22"/>
      <c r="C849" s="22"/>
      <c r="D849" s="22"/>
      <c r="E849" s="22"/>
      <c r="F849" s="22"/>
      <c r="G849" s="22"/>
    </row>
    <row r="850" spans="1:7" x14ac:dyDescent="0.2">
      <c r="A850" s="22"/>
      <c r="B850" s="22"/>
      <c r="C850" s="22"/>
      <c r="D850" s="22"/>
      <c r="E850" s="22"/>
      <c r="F850" s="22"/>
      <c r="G850" s="22"/>
    </row>
    <row r="851" spans="1:7" x14ac:dyDescent="0.2">
      <c r="A851" s="22"/>
      <c r="B851" s="22"/>
      <c r="C851" s="22"/>
      <c r="D851" s="22"/>
      <c r="E851" s="22"/>
      <c r="F851" s="22"/>
      <c r="G851" s="22"/>
    </row>
    <row r="852" spans="1:7" x14ac:dyDescent="0.2">
      <c r="A852" s="22"/>
      <c r="B852" s="22"/>
      <c r="C852" s="22"/>
      <c r="D852" s="22"/>
      <c r="E852" s="22"/>
      <c r="F852" s="22"/>
      <c r="G852" s="22"/>
    </row>
    <row r="853" spans="1:7" x14ac:dyDescent="0.2">
      <c r="A853" s="22"/>
      <c r="B853" s="22"/>
      <c r="C853" s="22"/>
      <c r="D853" s="22"/>
      <c r="E853" s="22"/>
      <c r="F853" s="22"/>
      <c r="G853" s="22"/>
    </row>
    <row r="854" spans="1:7" x14ac:dyDescent="0.2">
      <c r="A854" s="22"/>
      <c r="B854" s="22"/>
      <c r="C854" s="22"/>
      <c r="D854" s="22"/>
      <c r="E854" s="22"/>
      <c r="F854" s="22"/>
      <c r="G854" s="22"/>
    </row>
    <row r="855" spans="1:7" x14ac:dyDescent="0.2">
      <c r="A855" s="22"/>
      <c r="B855" s="22"/>
      <c r="C855" s="22"/>
      <c r="D855" s="22"/>
      <c r="E855" s="22"/>
      <c r="F855" s="22"/>
      <c r="G855" s="22"/>
    </row>
    <row r="856" spans="1:7" x14ac:dyDescent="0.2">
      <c r="A856" s="22"/>
      <c r="B856" s="22"/>
      <c r="C856" s="22"/>
      <c r="D856" s="22"/>
      <c r="E856" s="22"/>
      <c r="F856" s="22"/>
      <c r="G856" s="22"/>
    </row>
    <row r="857" spans="1:7" x14ac:dyDescent="0.2">
      <c r="A857" s="22"/>
      <c r="B857" s="22"/>
      <c r="C857" s="22"/>
      <c r="D857" s="22"/>
      <c r="E857" s="22"/>
      <c r="F857" s="22"/>
      <c r="G857" s="22"/>
    </row>
    <row r="858" spans="1:7" x14ac:dyDescent="0.2">
      <c r="A858" s="22"/>
      <c r="B858" s="22"/>
      <c r="C858" s="22"/>
      <c r="D858" s="22"/>
      <c r="E858" s="22"/>
      <c r="F858" s="22"/>
      <c r="G858" s="22"/>
    </row>
    <row r="859" spans="1:7" x14ac:dyDescent="0.2">
      <c r="A859" s="22"/>
      <c r="B859" s="22"/>
      <c r="C859" s="22"/>
      <c r="D859" s="22"/>
      <c r="E859" s="22"/>
      <c r="F859" s="22"/>
      <c r="G859" s="22"/>
    </row>
    <row r="860" spans="1:7" x14ac:dyDescent="0.2">
      <c r="A860" s="22"/>
      <c r="B860" s="22"/>
      <c r="C860" s="22"/>
      <c r="D860" s="22"/>
      <c r="E860" s="22"/>
      <c r="F860" s="22"/>
      <c r="G860" s="22"/>
    </row>
    <row r="861" spans="1:7" x14ac:dyDescent="0.2">
      <c r="A861" s="22"/>
      <c r="B861" s="22"/>
      <c r="C861" s="22"/>
      <c r="D861" s="22"/>
      <c r="E861" s="22"/>
      <c r="F861" s="22"/>
      <c r="G861" s="22"/>
    </row>
    <row r="862" spans="1:7" x14ac:dyDescent="0.2">
      <c r="A862" s="22"/>
      <c r="B862" s="22"/>
      <c r="C862" s="22"/>
      <c r="D862" s="22"/>
      <c r="E862" s="22"/>
      <c r="F862" s="22"/>
      <c r="G862" s="22"/>
    </row>
    <row r="863" spans="1:7" x14ac:dyDescent="0.2">
      <c r="A863" s="22"/>
      <c r="B863" s="22"/>
      <c r="C863" s="22"/>
      <c r="D863" s="22"/>
      <c r="E863" s="22"/>
      <c r="F863" s="22"/>
      <c r="G863" s="22"/>
    </row>
    <row r="864" spans="1:7" x14ac:dyDescent="0.2">
      <c r="A864" s="22"/>
      <c r="B864" s="22"/>
      <c r="C864" s="22"/>
      <c r="D864" s="22"/>
      <c r="E864" s="22"/>
      <c r="F864" s="22"/>
      <c r="G864" s="22"/>
    </row>
    <row r="865" spans="1:7" x14ac:dyDescent="0.2">
      <c r="A865" s="22"/>
      <c r="B865" s="22"/>
      <c r="C865" s="22"/>
      <c r="D865" s="22"/>
      <c r="E865" s="22"/>
      <c r="F865" s="22"/>
      <c r="G865" s="22"/>
    </row>
    <row r="866" spans="1:7" x14ac:dyDescent="0.2">
      <c r="A866" s="22"/>
      <c r="B866" s="22"/>
      <c r="C866" s="22"/>
      <c r="D866" s="22"/>
      <c r="E866" s="22"/>
      <c r="F866" s="22"/>
      <c r="G866" s="22"/>
    </row>
    <row r="867" spans="1:7" x14ac:dyDescent="0.2">
      <c r="A867" s="22"/>
      <c r="B867" s="22"/>
      <c r="C867" s="22"/>
      <c r="D867" s="22"/>
      <c r="E867" s="22"/>
      <c r="F867" s="22"/>
      <c r="G867" s="22"/>
    </row>
    <row r="868" spans="1:7" x14ac:dyDescent="0.2">
      <c r="A868" s="22"/>
      <c r="B868" s="22"/>
      <c r="C868" s="22"/>
      <c r="D868" s="22"/>
      <c r="E868" s="22"/>
      <c r="F868" s="22"/>
      <c r="G868" s="22"/>
    </row>
    <row r="869" spans="1:7" x14ac:dyDescent="0.2">
      <c r="A869" s="22"/>
      <c r="B869" s="22"/>
      <c r="C869" s="22"/>
      <c r="D869" s="22"/>
      <c r="E869" s="22"/>
      <c r="F869" s="22"/>
      <c r="G869" s="22"/>
    </row>
    <row r="870" spans="1:7" x14ac:dyDescent="0.2">
      <c r="A870" s="22"/>
      <c r="B870" s="22"/>
      <c r="C870" s="22"/>
      <c r="D870" s="22"/>
      <c r="E870" s="22"/>
      <c r="F870" s="22"/>
      <c r="G870" s="22"/>
    </row>
    <row r="871" spans="1:7" x14ac:dyDescent="0.2">
      <c r="A871" s="22"/>
      <c r="B871" s="22"/>
      <c r="C871" s="22"/>
      <c r="D871" s="22"/>
      <c r="E871" s="22"/>
      <c r="F871" s="22"/>
      <c r="G871" s="22"/>
    </row>
    <row r="872" spans="1:7" x14ac:dyDescent="0.2">
      <c r="A872" s="22"/>
      <c r="B872" s="22"/>
      <c r="C872" s="22"/>
      <c r="D872" s="22"/>
      <c r="E872" s="22"/>
      <c r="F872" s="22"/>
      <c r="G872" s="22"/>
    </row>
    <row r="873" spans="1:7" x14ac:dyDescent="0.2">
      <c r="A873" s="22"/>
      <c r="B873" s="22"/>
      <c r="C873" s="22"/>
      <c r="D873" s="22"/>
      <c r="E873" s="22"/>
      <c r="F873" s="22"/>
      <c r="G873" s="22"/>
    </row>
    <row r="874" spans="1:7" x14ac:dyDescent="0.2">
      <c r="A874" s="22"/>
      <c r="B874" s="22"/>
      <c r="C874" s="22"/>
      <c r="D874" s="22"/>
      <c r="E874" s="22"/>
      <c r="F874" s="22"/>
      <c r="G874" s="22"/>
    </row>
    <row r="875" spans="1:7" x14ac:dyDescent="0.2">
      <c r="A875" s="22"/>
      <c r="B875" s="22"/>
      <c r="C875" s="22"/>
      <c r="D875" s="22"/>
      <c r="E875" s="22"/>
      <c r="F875" s="22"/>
      <c r="G875" s="22"/>
    </row>
    <row r="876" spans="1:7" x14ac:dyDescent="0.2">
      <c r="A876" s="22"/>
      <c r="B876" s="22"/>
      <c r="C876" s="22"/>
      <c r="D876" s="22"/>
      <c r="E876" s="22"/>
      <c r="F876" s="22"/>
      <c r="G876" s="22"/>
    </row>
    <row r="877" spans="1:7" x14ac:dyDescent="0.2">
      <c r="A877" s="22"/>
      <c r="B877" s="22"/>
      <c r="C877" s="22"/>
      <c r="D877" s="22"/>
      <c r="E877" s="22"/>
      <c r="F877" s="22"/>
      <c r="G877" s="22"/>
    </row>
    <row r="878" spans="1:7" x14ac:dyDescent="0.2">
      <c r="A878" s="22"/>
      <c r="B878" s="22"/>
      <c r="C878" s="22"/>
      <c r="D878" s="22"/>
      <c r="E878" s="22"/>
      <c r="F878" s="22"/>
      <c r="G878" s="22"/>
    </row>
    <row r="879" spans="1:7" x14ac:dyDescent="0.2">
      <c r="A879" s="22"/>
      <c r="B879" s="22"/>
      <c r="C879" s="22"/>
      <c r="D879" s="22"/>
      <c r="E879" s="22"/>
      <c r="F879" s="22"/>
      <c r="G879" s="22"/>
    </row>
    <row r="880" spans="1:7" x14ac:dyDescent="0.2">
      <c r="A880" s="22"/>
      <c r="B880" s="22"/>
      <c r="C880" s="22"/>
      <c r="D880" s="22"/>
      <c r="E880" s="22"/>
      <c r="F880" s="22"/>
      <c r="G880" s="22"/>
    </row>
    <row r="881" spans="1:7" x14ac:dyDescent="0.2">
      <c r="A881" s="22"/>
      <c r="B881" s="22"/>
      <c r="C881" s="22"/>
      <c r="D881" s="22"/>
      <c r="E881" s="22"/>
      <c r="F881" s="22"/>
      <c r="G881" s="22"/>
    </row>
    <row r="882" spans="1:7" x14ac:dyDescent="0.2">
      <c r="A882" s="22"/>
      <c r="B882" s="22"/>
      <c r="C882" s="22"/>
      <c r="D882" s="22"/>
      <c r="E882" s="22"/>
      <c r="F882" s="22"/>
      <c r="G882" s="22"/>
    </row>
    <row r="883" spans="1:7" x14ac:dyDescent="0.2">
      <c r="A883" s="22"/>
      <c r="B883" s="22"/>
      <c r="C883" s="22"/>
      <c r="D883" s="22"/>
      <c r="E883" s="22"/>
      <c r="F883" s="22"/>
      <c r="G883" s="22"/>
    </row>
    <row r="884" spans="1:7" x14ac:dyDescent="0.2">
      <c r="A884" s="22"/>
      <c r="B884" s="22"/>
      <c r="C884" s="22"/>
      <c r="D884" s="22"/>
      <c r="E884" s="22"/>
      <c r="F884" s="22"/>
      <c r="G884" s="22"/>
    </row>
    <row r="885" spans="1:7" x14ac:dyDescent="0.2">
      <c r="A885" s="22"/>
      <c r="B885" s="22"/>
      <c r="C885" s="22"/>
      <c r="D885" s="22"/>
      <c r="E885" s="22"/>
      <c r="F885" s="22"/>
      <c r="G885" s="22"/>
    </row>
    <row r="886" spans="1:7" x14ac:dyDescent="0.2">
      <c r="A886" s="22"/>
      <c r="B886" s="22"/>
      <c r="C886" s="22"/>
      <c r="D886" s="22"/>
      <c r="E886" s="22"/>
      <c r="F886" s="22"/>
      <c r="G886" s="22"/>
    </row>
    <row r="887" spans="1:7" x14ac:dyDescent="0.2">
      <c r="A887" s="22"/>
      <c r="B887" s="22"/>
      <c r="C887" s="22"/>
      <c r="D887" s="22"/>
      <c r="E887" s="22"/>
      <c r="F887" s="22"/>
      <c r="G887" s="22"/>
    </row>
    <row r="888" spans="1:7" x14ac:dyDescent="0.2">
      <c r="A888" s="22"/>
      <c r="B888" s="22"/>
      <c r="C888" s="22"/>
      <c r="D888" s="22"/>
      <c r="E888" s="22"/>
      <c r="F888" s="22"/>
      <c r="G888" s="22"/>
    </row>
    <row r="889" spans="1:7" x14ac:dyDescent="0.2">
      <c r="A889" s="22"/>
      <c r="B889" s="22"/>
      <c r="C889" s="22"/>
      <c r="D889" s="22"/>
      <c r="E889" s="22"/>
      <c r="F889" s="22"/>
      <c r="G889" s="22"/>
    </row>
    <row r="890" spans="1:7" x14ac:dyDescent="0.2">
      <c r="A890" s="22"/>
      <c r="B890" s="22"/>
      <c r="C890" s="22"/>
      <c r="D890" s="22"/>
      <c r="E890" s="22"/>
      <c r="F890" s="22"/>
      <c r="G890" s="22"/>
    </row>
    <row r="891" spans="1:7" x14ac:dyDescent="0.2">
      <c r="A891" s="22"/>
      <c r="B891" s="22"/>
      <c r="C891" s="22"/>
      <c r="D891" s="22"/>
      <c r="E891" s="22"/>
      <c r="F891" s="22"/>
      <c r="G891" s="22"/>
    </row>
    <row r="892" spans="1:7" x14ac:dyDescent="0.2">
      <c r="A892" s="22"/>
      <c r="B892" s="22"/>
      <c r="C892" s="22"/>
      <c r="D892" s="22"/>
      <c r="E892" s="22"/>
      <c r="F892" s="22"/>
      <c r="G892" s="22"/>
    </row>
    <row r="893" spans="1:7" x14ac:dyDescent="0.2">
      <c r="A893" s="22"/>
      <c r="B893" s="22"/>
      <c r="C893" s="22"/>
      <c r="D893" s="22"/>
      <c r="E893" s="22"/>
      <c r="F893" s="22"/>
      <c r="G893" s="22"/>
    </row>
    <row r="894" spans="1:7" x14ac:dyDescent="0.2">
      <c r="A894" s="22"/>
      <c r="B894" s="22"/>
      <c r="C894" s="22"/>
      <c r="D894" s="22"/>
      <c r="E894" s="22"/>
      <c r="F894" s="22"/>
      <c r="G894" s="22"/>
    </row>
    <row r="895" spans="1:7" x14ac:dyDescent="0.2">
      <c r="A895" s="22"/>
      <c r="B895" s="22"/>
      <c r="C895" s="22"/>
      <c r="D895" s="22"/>
      <c r="E895" s="22"/>
      <c r="F895" s="22"/>
      <c r="G895" s="22"/>
    </row>
    <row r="896" spans="1:7" x14ac:dyDescent="0.2">
      <c r="A896" s="22"/>
      <c r="B896" s="22"/>
      <c r="C896" s="22"/>
      <c r="D896" s="22"/>
      <c r="E896" s="22"/>
      <c r="F896" s="22"/>
      <c r="G896" s="22"/>
    </row>
    <row r="897" spans="1:7" x14ac:dyDescent="0.2">
      <c r="A897" s="22"/>
      <c r="B897" s="22"/>
      <c r="C897" s="22"/>
      <c r="D897" s="22"/>
      <c r="E897" s="22"/>
      <c r="F897" s="22"/>
      <c r="G897" s="22"/>
    </row>
    <row r="898" spans="1:7" x14ac:dyDescent="0.2">
      <c r="A898" s="22"/>
      <c r="B898" s="22"/>
      <c r="C898" s="22"/>
      <c r="D898" s="22"/>
      <c r="E898" s="22"/>
      <c r="F898" s="22"/>
      <c r="G898" s="22"/>
    </row>
    <row r="899" spans="1:7" x14ac:dyDescent="0.2">
      <c r="A899" s="22"/>
      <c r="B899" s="22"/>
      <c r="C899" s="22"/>
      <c r="D899" s="22"/>
      <c r="E899" s="22"/>
      <c r="F899" s="22"/>
      <c r="G899" s="22"/>
    </row>
    <row r="900" spans="1:7" x14ac:dyDescent="0.2">
      <c r="A900" s="22"/>
      <c r="B900" s="22"/>
      <c r="C900" s="22"/>
      <c r="D900" s="22"/>
      <c r="E900" s="22"/>
      <c r="F900" s="22"/>
      <c r="G900" s="22"/>
    </row>
    <row r="901" spans="1:7" x14ac:dyDescent="0.2">
      <c r="A901" s="22"/>
      <c r="B901" s="22"/>
      <c r="C901" s="22"/>
      <c r="D901" s="22"/>
      <c r="E901" s="22"/>
      <c r="F901" s="22"/>
      <c r="G901" s="22"/>
    </row>
    <row r="902" spans="1:7" x14ac:dyDescent="0.2">
      <c r="A902" s="22"/>
      <c r="B902" s="22"/>
      <c r="C902" s="22"/>
      <c r="D902" s="22"/>
      <c r="E902" s="22"/>
      <c r="F902" s="22"/>
      <c r="G902" s="22"/>
    </row>
    <row r="903" spans="1:7" x14ac:dyDescent="0.2">
      <c r="A903" s="22"/>
      <c r="B903" s="22"/>
      <c r="C903" s="22"/>
      <c r="D903" s="22"/>
      <c r="E903" s="22"/>
      <c r="F903" s="22"/>
      <c r="G903" s="22"/>
    </row>
    <row r="904" spans="1:7" x14ac:dyDescent="0.2">
      <c r="A904" s="22"/>
      <c r="B904" s="22"/>
      <c r="C904" s="22"/>
      <c r="D904" s="22"/>
      <c r="E904" s="22"/>
      <c r="F904" s="22"/>
      <c r="G904" s="22"/>
    </row>
    <row r="905" spans="1:7" x14ac:dyDescent="0.2">
      <c r="A905" s="22"/>
      <c r="B905" s="22"/>
      <c r="C905" s="22"/>
      <c r="D905" s="22"/>
      <c r="E905" s="22"/>
      <c r="F905" s="22"/>
      <c r="G905" s="22"/>
    </row>
    <row r="906" spans="1:7" x14ac:dyDescent="0.2">
      <c r="A906" s="22"/>
      <c r="B906" s="22"/>
      <c r="C906" s="22"/>
      <c r="D906" s="22"/>
      <c r="E906" s="22"/>
      <c r="F906" s="22"/>
      <c r="G906" s="22"/>
    </row>
    <row r="907" spans="1:7" x14ac:dyDescent="0.2">
      <c r="A907" s="22"/>
      <c r="B907" s="22"/>
      <c r="C907" s="22"/>
      <c r="D907" s="22"/>
      <c r="E907" s="22"/>
      <c r="F907" s="22"/>
      <c r="G907" s="22"/>
    </row>
    <row r="908" spans="1:7" x14ac:dyDescent="0.2">
      <c r="A908" s="22"/>
      <c r="B908" s="22"/>
      <c r="C908" s="22"/>
      <c r="D908" s="22"/>
      <c r="E908" s="22"/>
      <c r="F908" s="22"/>
      <c r="G908" s="22"/>
    </row>
    <row r="909" spans="1:7" x14ac:dyDescent="0.2">
      <c r="A909" s="22"/>
      <c r="B909" s="22"/>
      <c r="C909" s="22"/>
      <c r="D909" s="22"/>
      <c r="E909" s="22"/>
      <c r="F909" s="22"/>
      <c r="G909" s="22"/>
    </row>
    <row r="910" spans="1:7" x14ac:dyDescent="0.2">
      <c r="A910" s="22"/>
      <c r="B910" s="22"/>
      <c r="C910" s="22"/>
      <c r="D910" s="22"/>
      <c r="E910" s="22"/>
      <c r="F910" s="22"/>
      <c r="G910" s="22"/>
    </row>
    <row r="911" spans="1:7" x14ac:dyDescent="0.2">
      <c r="A911" s="22"/>
      <c r="B911" s="22"/>
      <c r="C911" s="22"/>
      <c r="D911" s="22"/>
      <c r="E911" s="22"/>
      <c r="F911" s="22"/>
      <c r="G911" s="22"/>
    </row>
    <row r="912" spans="1:7" x14ac:dyDescent="0.2">
      <c r="A912" s="22"/>
      <c r="B912" s="22"/>
      <c r="C912" s="22"/>
      <c r="D912" s="22"/>
      <c r="E912" s="22"/>
      <c r="F912" s="22"/>
      <c r="G912" s="22"/>
    </row>
    <row r="913" spans="1:7" x14ac:dyDescent="0.2">
      <c r="A913" s="22"/>
      <c r="B913" s="22"/>
      <c r="C913" s="22"/>
      <c r="D913" s="22"/>
      <c r="E913" s="22"/>
      <c r="F913" s="22"/>
      <c r="G913" s="22"/>
    </row>
    <row r="914" spans="1:7" x14ac:dyDescent="0.2">
      <c r="A914" s="22"/>
      <c r="B914" s="22"/>
      <c r="C914" s="22"/>
      <c r="D914" s="22"/>
      <c r="E914" s="22"/>
      <c r="F914" s="22"/>
      <c r="G914" s="22"/>
    </row>
    <row r="915" spans="1:7" x14ac:dyDescent="0.2">
      <c r="A915" s="22"/>
      <c r="B915" s="22"/>
      <c r="C915" s="22"/>
      <c r="D915" s="22"/>
      <c r="E915" s="22"/>
      <c r="F915" s="22"/>
      <c r="G915" s="22"/>
    </row>
    <row r="916" spans="1:7" x14ac:dyDescent="0.2">
      <c r="A916" s="22"/>
      <c r="B916" s="22"/>
      <c r="C916" s="22"/>
      <c r="D916" s="22"/>
      <c r="E916" s="22"/>
      <c r="F916" s="22"/>
      <c r="G916" s="22"/>
    </row>
    <row r="917" spans="1:7" x14ac:dyDescent="0.2">
      <c r="A917" s="22"/>
      <c r="B917" s="22"/>
      <c r="C917" s="22"/>
      <c r="D917" s="22"/>
      <c r="E917" s="22"/>
      <c r="F917" s="22"/>
      <c r="G917" s="22"/>
    </row>
    <row r="918" spans="1:7" x14ac:dyDescent="0.2">
      <c r="A918" s="22"/>
      <c r="B918" s="22"/>
      <c r="C918" s="22"/>
      <c r="D918" s="22"/>
      <c r="E918" s="22"/>
      <c r="F918" s="22"/>
      <c r="G918" s="22"/>
    </row>
    <row r="919" spans="1:7" x14ac:dyDescent="0.2">
      <c r="A919" s="22"/>
      <c r="B919" s="22"/>
      <c r="C919" s="22"/>
      <c r="D919" s="22"/>
      <c r="E919" s="22"/>
      <c r="F919" s="22"/>
      <c r="G919" s="22"/>
    </row>
    <row r="920" spans="1:7" x14ac:dyDescent="0.2">
      <c r="A920" s="22"/>
      <c r="B920" s="22"/>
      <c r="C920" s="22"/>
      <c r="D920" s="22"/>
      <c r="E920" s="22"/>
      <c r="F920" s="22"/>
      <c r="G920" s="22"/>
    </row>
    <row r="921" spans="1:7" x14ac:dyDescent="0.2">
      <c r="A921" s="22"/>
      <c r="B921" s="22"/>
      <c r="C921" s="22"/>
      <c r="D921" s="22"/>
      <c r="E921" s="22"/>
      <c r="F921" s="22"/>
      <c r="G921" s="22"/>
    </row>
    <row r="922" spans="1:7" x14ac:dyDescent="0.2">
      <c r="A922" s="22"/>
      <c r="B922" s="22"/>
      <c r="C922" s="22"/>
      <c r="D922" s="22"/>
      <c r="E922" s="22"/>
      <c r="F922" s="22"/>
      <c r="G922" s="22"/>
    </row>
    <row r="923" spans="1:7" x14ac:dyDescent="0.2">
      <c r="A923" s="22"/>
      <c r="B923" s="22"/>
      <c r="C923" s="22"/>
      <c r="D923" s="22"/>
      <c r="E923" s="22"/>
      <c r="F923" s="22"/>
      <c r="G923" s="22"/>
    </row>
    <row r="924" spans="1:7" x14ac:dyDescent="0.2">
      <c r="A924" s="22"/>
      <c r="B924" s="22"/>
      <c r="C924" s="22"/>
      <c r="D924" s="22"/>
      <c r="E924" s="22"/>
      <c r="F924" s="22"/>
      <c r="G924" s="22"/>
    </row>
    <row r="925" spans="1:7" x14ac:dyDescent="0.2">
      <c r="A925" s="22"/>
      <c r="B925" s="22"/>
      <c r="C925" s="22"/>
      <c r="D925" s="22"/>
      <c r="E925" s="22"/>
      <c r="F925" s="22"/>
      <c r="G925" s="22"/>
    </row>
    <row r="926" spans="1:7" x14ac:dyDescent="0.2">
      <c r="A926" s="22"/>
      <c r="B926" s="22"/>
      <c r="C926" s="22"/>
      <c r="D926" s="22"/>
      <c r="E926" s="22"/>
      <c r="F926" s="22"/>
      <c r="G926" s="22"/>
    </row>
    <row r="927" spans="1:7" x14ac:dyDescent="0.2">
      <c r="A927" s="22"/>
      <c r="B927" s="22"/>
      <c r="C927" s="22"/>
      <c r="D927" s="22"/>
      <c r="E927" s="22"/>
      <c r="F927" s="22"/>
      <c r="G927" s="22"/>
    </row>
    <row r="928" spans="1:7" x14ac:dyDescent="0.2">
      <c r="A928" s="22"/>
      <c r="B928" s="22"/>
      <c r="C928" s="22"/>
      <c r="D928" s="22"/>
      <c r="E928" s="22"/>
      <c r="F928" s="22"/>
      <c r="G928" s="22"/>
    </row>
    <row r="929" spans="1:7" x14ac:dyDescent="0.2">
      <c r="A929" s="22"/>
      <c r="B929" s="22"/>
      <c r="C929" s="22"/>
      <c r="D929" s="22"/>
      <c r="E929" s="22"/>
      <c r="F929" s="22"/>
      <c r="G929" s="22"/>
    </row>
    <row r="930" spans="1:7" x14ac:dyDescent="0.2">
      <c r="A930" s="22"/>
      <c r="B930" s="22"/>
      <c r="C930" s="22"/>
      <c r="D930" s="22"/>
      <c r="E930" s="22"/>
      <c r="F930" s="22"/>
      <c r="G930" s="22"/>
    </row>
    <row r="931" spans="1:7" x14ac:dyDescent="0.2">
      <c r="A931" s="22"/>
      <c r="B931" s="22"/>
      <c r="C931" s="22"/>
      <c r="D931" s="22"/>
      <c r="E931" s="22"/>
      <c r="F931" s="22"/>
      <c r="G931" s="22"/>
    </row>
    <row r="932" spans="1:7" x14ac:dyDescent="0.2">
      <c r="A932" s="22"/>
      <c r="B932" s="22"/>
      <c r="C932" s="22"/>
      <c r="D932" s="22"/>
      <c r="E932" s="22"/>
      <c r="F932" s="22"/>
      <c r="G932" s="22"/>
    </row>
    <row r="933" spans="1:7" x14ac:dyDescent="0.2">
      <c r="A933" s="22"/>
      <c r="B933" s="22"/>
      <c r="C933" s="22"/>
      <c r="D933" s="22"/>
      <c r="E933" s="22"/>
      <c r="F933" s="22"/>
      <c r="G933" s="22"/>
    </row>
    <row r="934" spans="1:7" x14ac:dyDescent="0.2">
      <c r="A934" s="22"/>
      <c r="B934" s="22"/>
      <c r="C934" s="22"/>
      <c r="D934" s="22"/>
      <c r="E934" s="22"/>
      <c r="F934" s="22"/>
      <c r="G934" s="22"/>
    </row>
    <row r="935" spans="1:7" x14ac:dyDescent="0.2">
      <c r="A935" s="22"/>
      <c r="B935" s="22"/>
      <c r="C935" s="22"/>
      <c r="D935" s="22"/>
      <c r="E935" s="22"/>
      <c r="F935" s="22"/>
      <c r="G935" s="22"/>
    </row>
    <row r="936" spans="1:7" x14ac:dyDescent="0.2">
      <c r="A936" s="22"/>
      <c r="B936" s="22"/>
      <c r="C936" s="22"/>
      <c r="D936" s="22"/>
      <c r="E936" s="22"/>
      <c r="F936" s="22"/>
      <c r="G936" s="22"/>
    </row>
    <row r="937" spans="1:7" x14ac:dyDescent="0.2">
      <c r="A937" s="22"/>
      <c r="B937" s="22"/>
      <c r="C937" s="22"/>
      <c r="D937" s="22"/>
      <c r="E937" s="22"/>
      <c r="F937" s="22"/>
      <c r="G937" s="22"/>
    </row>
    <row r="938" spans="1:7" x14ac:dyDescent="0.2">
      <c r="A938" s="22"/>
      <c r="B938" s="22"/>
      <c r="C938" s="22"/>
      <c r="D938" s="22"/>
      <c r="E938" s="22"/>
      <c r="F938" s="22"/>
      <c r="G938" s="22"/>
    </row>
    <row r="939" spans="1:7" x14ac:dyDescent="0.2">
      <c r="A939" s="22"/>
      <c r="B939" s="22"/>
      <c r="C939" s="22"/>
      <c r="D939" s="22"/>
      <c r="E939" s="22"/>
      <c r="F939" s="22"/>
      <c r="G939" s="22"/>
    </row>
    <row r="940" spans="1:7" x14ac:dyDescent="0.2">
      <c r="A940" s="22"/>
      <c r="B940" s="22"/>
      <c r="C940" s="22"/>
      <c r="D940" s="22"/>
      <c r="E940" s="22"/>
      <c r="F940" s="22"/>
      <c r="G940" s="22"/>
    </row>
    <row r="941" spans="1:7" x14ac:dyDescent="0.2">
      <c r="A941" s="22"/>
      <c r="B941" s="22"/>
      <c r="C941" s="22"/>
      <c r="D941" s="22"/>
      <c r="E941" s="22"/>
      <c r="F941" s="22"/>
      <c r="G941" s="22"/>
    </row>
    <row r="942" spans="1:7" x14ac:dyDescent="0.2">
      <c r="A942" s="22"/>
      <c r="B942" s="22"/>
      <c r="C942" s="22"/>
      <c r="D942" s="22"/>
      <c r="E942" s="22"/>
      <c r="F942" s="22"/>
      <c r="G942" s="22"/>
    </row>
    <row r="943" spans="1:7" x14ac:dyDescent="0.2">
      <c r="A943" s="22"/>
      <c r="B943" s="22"/>
      <c r="C943" s="22"/>
      <c r="D943" s="22"/>
      <c r="E943" s="22"/>
      <c r="F943" s="22"/>
      <c r="G943" s="22"/>
    </row>
    <row r="944" spans="1:7" x14ac:dyDescent="0.2">
      <c r="A944" s="22"/>
      <c r="B944" s="22"/>
      <c r="C944" s="22"/>
      <c r="D944" s="22"/>
      <c r="E944" s="22"/>
      <c r="F944" s="22"/>
      <c r="G944" s="22"/>
    </row>
    <row r="945" spans="1:7" x14ac:dyDescent="0.2">
      <c r="A945" s="22"/>
      <c r="B945" s="22"/>
      <c r="C945" s="22"/>
      <c r="D945" s="22"/>
      <c r="E945" s="22"/>
      <c r="F945" s="22"/>
      <c r="G945" s="22"/>
    </row>
    <row r="946" spans="1:7" x14ac:dyDescent="0.2">
      <c r="A946" s="22"/>
      <c r="B946" s="22"/>
      <c r="C946" s="22"/>
      <c r="D946" s="22"/>
      <c r="E946" s="22"/>
      <c r="F946" s="22"/>
      <c r="G946" s="22"/>
    </row>
    <row r="947" spans="1:7" x14ac:dyDescent="0.2">
      <c r="A947" s="22"/>
      <c r="B947" s="22"/>
      <c r="C947" s="22"/>
      <c r="D947" s="22"/>
      <c r="E947" s="22"/>
      <c r="F947" s="22"/>
      <c r="G947" s="22"/>
    </row>
    <row r="948" spans="1:7" x14ac:dyDescent="0.2">
      <c r="A948" s="22"/>
      <c r="B948" s="22"/>
      <c r="C948" s="22"/>
      <c r="D948" s="22"/>
      <c r="E948" s="22"/>
      <c r="F948" s="22"/>
      <c r="G948" s="22"/>
    </row>
    <row r="949" spans="1:7" x14ac:dyDescent="0.2">
      <c r="A949" s="22"/>
      <c r="B949" s="22"/>
      <c r="C949" s="22"/>
      <c r="D949" s="22"/>
      <c r="E949" s="22"/>
      <c r="F949" s="22"/>
      <c r="G949" s="22"/>
    </row>
    <row r="950" spans="1:7" x14ac:dyDescent="0.2">
      <c r="A950" s="22"/>
      <c r="B950" s="22"/>
      <c r="C950" s="22"/>
      <c r="D950" s="22"/>
      <c r="E950" s="22"/>
      <c r="F950" s="22"/>
      <c r="G950" s="22"/>
    </row>
    <row r="951" spans="1:7" x14ac:dyDescent="0.2">
      <c r="A951" s="22"/>
      <c r="B951" s="22"/>
      <c r="C951" s="22"/>
      <c r="D951" s="22"/>
      <c r="E951" s="22"/>
      <c r="F951" s="22"/>
      <c r="G951" s="22"/>
    </row>
    <row r="952" spans="1:7" x14ac:dyDescent="0.2">
      <c r="A952" s="22"/>
      <c r="B952" s="22"/>
      <c r="C952" s="22"/>
      <c r="D952" s="22"/>
      <c r="E952" s="22"/>
      <c r="F952" s="22"/>
      <c r="G952" s="22"/>
    </row>
    <row r="953" spans="1:7" x14ac:dyDescent="0.2">
      <c r="A953" s="22"/>
      <c r="B953" s="22"/>
      <c r="C953" s="22"/>
      <c r="D953" s="22"/>
      <c r="E953" s="22"/>
      <c r="F953" s="22"/>
      <c r="G953" s="22"/>
    </row>
    <row r="954" spans="1:7" x14ac:dyDescent="0.2">
      <c r="A954" s="22"/>
      <c r="B954" s="22"/>
      <c r="C954" s="22"/>
      <c r="D954" s="22"/>
      <c r="E954" s="22"/>
      <c r="F954" s="22"/>
      <c r="G954" s="22"/>
    </row>
    <row r="955" spans="1:7" x14ac:dyDescent="0.2">
      <c r="A955" s="22"/>
      <c r="B955" s="22"/>
      <c r="C955" s="22"/>
      <c r="D955" s="22"/>
      <c r="E955" s="22"/>
      <c r="F955" s="22"/>
      <c r="G955" s="22"/>
    </row>
    <row r="956" spans="1:7" x14ac:dyDescent="0.2">
      <c r="A956" s="22"/>
      <c r="B956" s="22"/>
      <c r="C956" s="22"/>
      <c r="D956" s="22"/>
      <c r="E956" s="22"/>
      <c r="F956" s="22"/>
      <c r="G956" s="22"/>
    </row>
    <row r="957" spans="1:7" x14ac:dyDescent="0.2">
      <c r="A957" s="22"/>
      <c r="B957" s="22"/>
      <c r="C957" s="22"/>
      <c r="D957" s="22"/>
      <c r="E957" s="22"/>
      <c r="F957" s="22"/>
      <c r="G957" s="22"/>
    </row>
    <row r="958" spans="1:7" x14ac:dyDescent="0.2">
      <c r="A958" s="22"/>
      <c r="B958" s="22"/>
      <c r="C958" s="22"/>
      <c r="D958" s="22"/>
      <c r="E958" s="22"/>
      <c r="F958" s="22"/>
      <c r="G958" s="22"/>
    </row>
    <row r="959" spans="1:7" x14ac:dyDescent="0.2">
      <c r="A959" s="22"/>
      <c r="B959" s="22"/>
      <c r="C959" s="22"/>
      <c r="D959" s="22"/>
      <c r="E959" s="22"/>
      <c r="F959" s="22"/>
      <c r="G959" s="22"/>
    </row>
    <row r="960" spans="1:7" x14ac:dyDescent="0.2">
      <c r="A960" s="22"/>
      <c r="B960" s="22"/>
      <c r="C960" s="22"/>
      <c r="D960" s="22"/>
      <c r="E960" s="22"/>
      <c r="F960" s="22"/>
      <c r="G960" s="22"/>
    </row>
    <row r="961" spans="1:7" x14ac:dyDescent="0.2">
      <c r="A961" s="22"/>
      <c r="B961" s="22"/>
      <c r="C961" s="22"/>
      <c r="D961" s="22"/>
      <c r="E961" s="22"/>
      <c r="F961" s="22"/>
      <c r="G961" s="22"/>
    </row>
    <row r="962" spans="1:7" x14ac:dyDescent="0.2">
      <c r="A962" s="22"/>
      <c r="B962" s="22"/>
      <c r="C962" s="22"/>
      <c r="D962" s="22"/>
      <c r="E962" s="22"/>
      <c r="F962" s="22"/>
      <c r="G962" s="22"/>
    </row>
    <row r="963" spans="1:7" x14ac:dyDescent="0.2">
      <c r="A963" s="22"/>
      <c r="B963" s="22"/>
      <c r="C963" s="22"/>
      <c r="D963" s="22"/>
      <c r="E963" s="22"/>
      <c r="F963" s="22"/>
      <c r="G963" s="22"/>
    </row>
    <row r="964" spans="1:7" x14ac:dyDescent="0.2">
      <c r="A964" s="22"/>
      <c r="B964" s="22"/>
      <c r="C964" s="22"/>
      <c r="D964" s="22"/>
      <c r="E964" s="22"/>
      <c r="F964" s="22"/>
      <c r="G964" s="22"/>
    </row>
    <row r="965" spans="1:7" x14ac:dyDescent="0.2">
      <c r="A965" s="22"/>
      <c r="B965" s="22"/>
      <c r="C965" s="22"/>
      <c r="D965" s="22"/>
      <c r="E965" s="22"/>
      <c r="F965" s="22"/>
      <c r="G965" s="22"/>
    </row>
    <row r="966" spans="1:7" x14ac:dyDescent="0.2">
      <c r="A966" s="22"/>
      <c r="B966" s="22"/>
      <c r="C966" s="22"/>
      <c r="D966" s="22"/>
      <c r="E966" s="22"/>
      <c r="F966" s="22"/>
      <c r="G966" s="22"/>
    </row>
    <row r="967" spans="1:7" x14ac:dyDescent="0.2">
      <c r="A967" s="22"/>
      <c r="B967" s="22"/>
      <c r="C967" s="22"/>
      <c r="D967" s="22"/>
      <c r="E967" s="22"/>
      <c r="F967" s="22"/>
      <c r="G967" s="22"/>
    </row>
    <row r="968" spans="1:7" x14ac:dyDescent="0.2">
      <c r="A968" s="22"/>
      <c r="B968" s="22"/>
      <c r="C968" s="22"/>
      <c r="D968" s="22"/>
      <c r="E968" s="22"/>
      <c r="F968" s="22"/>
      <c r="G968" s="22"/>
    </row>
    <row r="969" spans="1:7" x14ac:dyDescent="0.2">
      <c r="A969" s="22"/>
      <c r="B969" s="22"/>
      <c r="C969" s="22"/>
      <c r="D969" s="22"/>
      <c r="E969" s="22"/>
      <c r="F969" s="22"/>
      <c r="G969" s="22"/>
    </row>
    <row r="970" spans="1:7" x14ac:dyDescent="0.2">
      <c r="A970" s="22"/>
      <c r="B970" s="22"/>
      <c r="C970" s="22"/>
      <c r="D970" s="22"/>
      <c r="E970" s="22"/>
      <c r="F970" s="22"/>
      <c r="G970" s="22"/>
    </row>
    <row r="971" spans="1:7" x14ac:dyDescent="0.2">
      <c r="A971" s="22"/>
      <c r="B971" s="22"/>
      <c r="C971" s="22"/>
      <c r="D971" s="22"/>
      <c r="E971" s="22"/>
      <c r="F971" s="22"/>
      <c r="G971" s="22"/>
    </row>
    <row r="972" spans="1:7" x14ac:dyDescent="0.2">
      <c r="A972" s="22"/>
      <c r="B972" s="22"/>
      <c r="C972" s="22"/>
      <c r="D972" s="22"/>
      <c r="E972" s="22"/>
      <c r="F972" s="22"/>
      <c r="G972" s="22"/>
    </row>
    <row r="973" spans="1:7" x14ac:dyDescent="0.2">
      <c r="A973" s="22"/>
      <c r="B973" s="22"/>
      <c r="C973" s="22"/>
      <c r="D973" s="22"/>
      <c r="E973" s="22"/>
      <c r="F973" s="22"/>
      <c r="G973" s="22"/>
    </row>
    <row r="974" spans="1:7" x14ac:dyDescent="0.2">
      <c r="A974" s="22"/>
      <c r="B974" s="22"/>
      <c r="C974" s="22"/>
      <c r="D974" s="22"/>
      <c r="E974" s="22"/>
      <c r="F974" s="22"/>
      <c r="G974" s="22"/>
    </row>
    <row r="975" spans="1:7" x14ac:dyDescent="0.2">
      <c r="A975" s="22"/>
      <c r="B975" s="22"/>
      <c r="C975" s="22"/>
      <c r="D975" s="22"/>
      <c r="E975" s="22"/>
      <c r="F975" s="22"/>
      <c r="G975" s="22"/>
    </row>
    <row r="976" spans="1:7" x14ac:dyDescent="0.2">
      <c r="A976" s="22"/>
      <c r="B976" s="22"/>
      <c r="C976" s="22"/>
      <c r="D976" s="22"/>
      <c r="E976" s="22"/>
      <c r="F976" s="22"/>
      <c r="G976" s="22"/>
    </row>
    <row r="977" spans="1:7" x14ac:dyDescent="0.2">
      <c r="A977" s="22"/>
      <c r="B977" s="22"/>
      <c r="C977" s="22"/>
      <c r="D977" s="22"/>
      <c r="E977" s="22"/>
      <c r="F977" s="22"/>
      <c r="G977" s="22"/>
    </row>
    <row r="978" spans="1:7" x14ac:dyDescent="0.2">
      <c r="A978" s="22"/>
      <c r="B978" s="22"/>
      <c r="C978" s="22"/>
      <c r="D978" s="22"/>
      <c r="E978" s="22"/>
      <c r="F978" s="22"/>
      <c r="G978" s="22"/>
    </row>
    <row r="979" spans="1:7" x14ac:dyDescent="0.2">
      <c r="A979" s="22"/>
      <c r="B979" s="22"/>
      <c r="C979" s="22"/>
      <c r="D979" s="22"/>
      <c r="E979" s="22"/>
      <c r="F979" s="22"/>
      <c r="G979" s="22"/>
    </row>
    <row r="980" spans="1:7" x14ac:dyDescent="0.2">
      <c r="A980" s="22"/>
      <c r="B980" s="22"/>
      <c r="C980" s="22"/>
      <c r="D980" s="22"/>
      <c r="E980" s="22"/>
      <c r="F980" s="22"/>
      <c r="G980" s="22"/>
    </row>
    <row r="981" spans="1:7" x14ac:dyDescent="0.2">
      <c r="A981" s="22"/>
      <c r="B981" s="22"/>
      <c r="C981" s="22"/>
      <c r="D981" s="22"/>
      <c r="E981" s="22"/>
      <c r="F981" s="22"/>
      <c r="G981" s="22"/>
    </row>
    <row r="982" spans="1:7" x14ac:dyDescent="0.2">
      <c r="A982" s="22"/>
      <c r="B982" s="22"/>
      <c r="C982" s="22"/>
      <c r="D982" s="22"/>
      <c r="E982" s="22"/>
      <c r="F982" s="22"/>
      <c r="G982" s="22"/>
    </row>
    <row r="983" spans="1:7" x14ac:dyDescent="0.2">
      <c r="A983" s="22"/>
      <c r="B983" s="22"/>
      <c r="C983" s="22"/>
      <c r="D983" s="22"/>
      <c r="E983" s="22"/>
      <c r="F983" s="22"/>
      <c r="G983" s="22"/>
    </row>
    <row r="984" spans="1:7" x14ac:dyDescent="0.2">
      <c r="A984" s="22"/>
      <c r="B984" s="22"/>
      <c r="C984" s="22"/>
      <c r="D984" s="22"/>
      <c r="E984" s="22"/>
      <c r="F984" s="22"/>
      <c r="G984" s="22"/>
    </row>
    <row r="985" spans="1:7" x14ac:dyDescent="0.2">
      <c r="A985" s="22"/>
      <c r="B985" s="22"/>
      <c r="C985" s="22"/>
      <c r="D985" s="22"/>
      <c r="E985" s="22"/>
      <c r="F985" s="22"/>
      <c r="G985" s="22"/>
    </row>
    <row r="986" spans="1:7" x14ac:dyDescent="0.2">
      <c r="A986" s="22"/>
      <c r="B986" s="22"/>
      <c r="C986" s="22"/>
      <c r="D986" s="22"/>
      <c r="E986" s="22"/>
      <c r="F986" s="22"/>
      <c r="G986" s="22"/>
    </row>
    <row r="987" spans="1:7" x14ac:dyDescent="0.2">
      <c r="A987" s="22"/>
      <c r="B987" s="22"/>
      <c r="C987" s="22"/>
      <c r="D987" s="22"/>
      <c r="E987" s="22"/>
      <c r="F987" s="22"/>
      <c r="G987" s="22"/>
    </row>
    <row r="988" spans="1:7" x14ac:dyDescent="0.2">
      <c r="A988" s="22"/>
      <c r="B988" s="22"/>
      <c r="C988" s="22"/>
      <c r="D988" s="22"/>
      <c r="E988" s="22"/>
      <c r="F988" s="22"/>
      <c r="G988" s="22"/>
    </row>
    <row r="989" spans="1:7" x14ac:dyDescent="0.2">
      <c r="A989" s="22"/>
      <c r="B989" s="22"/>
      <c r="C989" s="22"/>
      <c r="D989" s="22"/>
      <c r="E989" s="22"/>
      <c r="F989" s="22"/>
      <c r="G989" s="22"/>
    </row>
    <row r="990" spans="1:7" x14ac:dyDescent="0.2">
      <c r="A990" s="22"/>
      <c r="B990" s="22"/>
      <c r="C990" s="22"/>
      <c r="D990" s="22"/>
      <c r="E990" s="22"/>
      <c r="F990" s="22"/>
      <c r="G990" s="22"/>
    </row>
    <row r="991" spans="1:7" x14ac:dyDescent="0.2">
      <c r="A991" s="22"/>
      <c r="B991" s="22"/>
      <c r="C991" s="22"/>
      <c r="D991" s="22"/>
      <c r="E991" s="22"/>
      <c r="F991" s="22"/>
      <c r="G991" s="22"/>
    </row>
    <row r="992" spans="1:7" x14ac:dyDescent="0.2">
      <c r="A992" s="22"/>
      <c r="B992" s="22"/>
      <c r="C992" s="22"/>
      <c r="D992" s="22"/>
      <c r="E992" s="22"/>
      <c r="F992" s="22"/>
      <c r="G992" s="22"/>
    </row>
    <row r="993" spans="1:7" x14ac:dyDescent="0.2">
      <c r="A993" s="22"/>
      <c r="B993" s="22"/>
      <c r="C993" s="22"/>
      <c r="D993" s="22"/>
      <c r="E993" s="22"/>
      <c r="F993" s="22"/>
      <c r="G993" s="22"/>
    </row>
    <row r="994" spans="1:7" x14ac:dyDescent="0.2">
      <c r="A994" s="22"/>
      <c r="B994" s="22"/>
      <c r="C994" s="22"/>
      <c r="D994" s="22"/>
      <c r="E994" s="22"/>
      <c r="F994" s="22"/>
      <c r="G994" s="22"/>
    </row>
    <row r="995" spans="1:7" x14ac:dyDescent="0.2">
      <c r="A995" s="22"/>
      <c r="B995" s="22"/>
      <c r="C995" s="22"/>
      <c r="D995" s="22"/>
      <c r="E995" s="22"/>
      <c r="F995" s="22"/>
      <c r="G995" s="22"/>
    </row>
    <row r="996" spans="1:7" x14ac:dyDescent="0.2">
      <c r="A996" s="22"/>
      <c r="B996" s="22"/>
      <c r="C996" s="22"/>
      <c r="D996" s="22"/>
      <c r="E996" s="22"/>
      <c r="F996" s="22"/>
      <c r="G996" s="22"/>
    </row>
    <row r="997" spans="1:7" x14ac:dyDescent="0.2">
      <c r="A997" s="22"/>
      <c r="B997" s="22"/>
      <c r="C997" s="22"/>
      <c r="D997" s="22"/>
      <c r="E997" s="22"/>
      <c r="F997" s="22"/>
      <c r="G997" s="22"/>
    </row>
    <row r="998" spans="1:7" x14ac:dyDescent="0.2">
      <c r="A998" s="22"/>
      <c r="B998" s="22"/>
      <c r="C998" s="22"/>
      <c r="D998" s="22"/>
      <c r="E998" s="22"/>
      <c r="F998" s="22"/>
      <c r="G998" s="22"/>
    </row>
    <row r="999" spans="1:7" x14ac:dyDescent="0.2">
      <c r="A999" s="22"/>
      <c r="B999" s="22"/>
      <c r="C999" s="22"/>
      <c r="D999" s="22"/>
      <c r="E999" s="22"/>
      <c r="F999" s="22"/>
      <c r="G999" s="22"/>
    </row>
    <row r="1000" spans="1:7" x14ac:dyDescent="0.2">
      <c r="A1000" s="22"/>
      <c r="B1000" s="22"/>
      <c r="C1000" s="22"/>
      <c r="D1000" s="22"/>
      <c r="E1000" s="22"/>
      <c r="F1000" s="22"/>
      <c r="G1000" s="22"/>
    </row>
    <row r="1001" spans="1:7" x14ac:dyDescent="0.2">
      <c r="A1001" s="22"/>
      <c r="B1001" s="22"/>
      <c r="C1001" s="22"/>
      <c r="D1001" s="22"/>
      <c r="E1001" s="22"/>
      <c r="F1001" s="22"/>
      <c r="G1001" s="22"/>
    </row>
    <row r="1002" spans="1:7" x14ac:dyDescent="0.2">
      <c r="A1002" s="22"/>
      <c r="B1002" s="22"/>
      <c r="C1002" s="22"/>
      <c r="D1002" s="22"/>
      <c r="E1002" s="22"/>
      <c r="F1002" s="22"/>
      <c r="G1002" s="22"/>
    </row>
    <row r="1003" spans="1:7" x14ac:dyDescent="0.2">
      <c r="A1003" s="22"/>
      <c r="B1003" s="22"/>
      <c r="C1003" s="22"/>
      <c r="D1003" s="22"/>
      <c r="E1003" s="22"/>
      <c r="F1003" s="22"/>
      <c r="G1003" s="22"/>
    </row>
    <row r="1004" spans="1:7" x14ac:dyDescent="0.2">
      <c r="A1004" s="22"/>
      <c r="B1004" s="22"/>
      <c r="C1004" s="22"/>
      <c r="D1004" s="22"/>
      <c r="E1004" s="22"/>
      <c r="F1004" s="22"/>
      <c r="G1004" s="22"/>
    </row>
    <row r="1005" spans="1:7" x14ac:dyDescent="0.2">
      <c r="A1005" s="22"/>
      <c r="B1005" s="22"/>
      <c r="C1005" s="22"/>
      <c r="D1005" s="22"/>
      <c r="E1005" s="22"/>
      <c r="F1005" s="22"/>
      <c r="G1005" s="22"/>
    </row>
    <row r="1006" spans="1:7" x14ac:dyDescent="0.2">
      <c r="A1006" s="22"/>
      <c r="B1006" s="22"/>
      <c r="C1006" s="22"/>
      <c r="D1006" s="22"/>
      <c r="E1006" s="22"/>
      <c r="F1006" s="22"/>
      <c r="G1006" s="22"/>
    </row>
    <row r="1007" spans="1:7" x14ac:dyDescent="0.2">
      <c r="A1007" s="22"/>
      <c r="B1007" s="22"/>
      <c r="C1007" s="22"/>
      <c r="D1007" s="22"/>
      <c r="E1007" s="22"/>
      <c r="F1007" s="22"/>
      <c r="G1007" s="22"/>
    </row>
    <row r="1008" spans="1:7" x14ac:dyDescent="0.2">
      <c r="A1008" s="22"/>
      <c r="B1008" s="22"/>
      <c r="C1008" s="22"/>
      <c r="D1008" s="22"/>
      <c r="E1008" s="22"/>
      <c r="F1008" s="22"/>
      <c r="G1008" s="22"/>
    </row>
    <row r="1009" spans="1:7" x14ac:dyDescent="0.2">
      <c r="A1009" s="22"/>
      <c r="B1009" s="22"/>
      <c r="C1009" s="22"/>
      <c r="D1009" s="22"/>
      <c r="E1009" s="22"/>
      <c r="F1009" s="22"/>
      <c r="G1009" s="22"/>
    </row>
    <row r="1010" spans="1:7" x14ac:dyDescent="0.2">
      <c r="A1010" s="22"/>
      <c r="B1010" s="22"/>
      <c r="C1010" s="22"/>
      <c r="D1010" s="22"/>
      <c r="E1010" s="22"/>
      <c r="F1010" s="22"/>
      <c r="G1010" s="22"/>
    </row>
    <row r="1011" spans="1:7" x14ac:dyDescent="0.2">
      <c r="A1011" s="22"/>
      <c r="B1011" s="22"/>
      <c r="C1011" s="22"/>
      <c r="D1011" s="22"/>
      <c r="E1011" s="22"/>
      <c r="F1011" s="22"/>
      <c r="G1011" s="22"/>
    </row>
    <row r="1012" spans="1:7" x14ac:dyDescent="0.2">
      <c r="A1012" s="22"/>
      <c r="B1012" s="22"/>
      <c r="C1012" s="22"/>
      <c r="D1012" s="22"/>
      <c r="E1012" s="22"/>
      <c r="F1012" s="22"/>
      <c r="G1012" s="22"/>
    </row>
    <row r="1013" spans="1:7" x14ac:dyDescent="0.2">
      <c r="A1013" s="22"/>
      <c r="B1013" s="22"/>
      <c r="C1013" s="22"/>
      <c r="D1013" s="22"/>
      <c r="E1013" s="22"/>
      <c r="F1013" s="22"/>
      <c r="G1013" s="22"/>
    </row>
    <row r="1014" spans="1:7" x14ac:dyDescent="0.2">
      <c r="A1014" s="22"/>
      <c r="B1014" s="22"/>
      <c r="C1014" s="22"/>
      <c r="D1014" s="22"/>
      <c r="E1014" s="22"/>
      <c r="F1014" s="22"/>
      <c r="G1014" s="22"/>
    </row>
    <row r="1015" spans="1:7" x14ac:dyDescent="0.2">
      <c r="A1015" s="22"/>
      <c r="B1015" s="22"/>
      <c r="C1015" s="22"/>
      <c r="D1015" s="22"/>
      <c r="E1015" s="22"/>
      <c r="F1015" s="22"/>
      <c r="G1015" s="22"/>
    </row>
    <row r="1016" spans="1:7" x14ac:dyDescent="0.2">
      <c r="A1016" s="22"/>
      <c r="B1016" s="22"/>
      <c r="C1016" s="22"/>
      <c r="D1016" s="22"/>
      <c r="E1016" s="22"/>
      <c r="F1016" s="22"/>
      <c r="G1016" s="22"/>
    </row>
    <row r="1017" spans="1:7" x14ac:dyDescent="0.2">
      <c r="A1017" s="22"/>
      <c r="B1017" s="22"/>
      <c r="C1017" s="22"/>
      <c r="D1017" s="22"/>
      <c r="E1017" s="22"/>
      <c r="F1017" s="22"/>
      <c r="G1017" s="22"/>
    </row>
    <row r="1018" spans="1:7" x14ac:dyDescent="0.2">
      <c r="A1018" s="22"/>
      <c r="B1018" s="22"/>
      <c r="C1018" s="22"/>
      <c r="D1018" s="22"/>
      <c r="E1018" s="22"/>
      <c r="F1018" s="22"/>
      <c r="G1018" s="22"/>
    </row>
    <row r="1019" spans="1:7" x14ac:dyDescent="0.2">
      <c r="A1019" s="22"/>
      <c r="B1019" s="22"/>
      <c r="C1019" s="22"/>
      <c r="D1019" s="22"/>
      <c r="E1019" s="22"/>
      <c r="F1019" s="22"/>
      <c r="G1019" s="22"/>
    </row>
    <row r="1020" spans="1:7" x14ac:dyDescent="0.2">
      <c r="A1020" s="22"/>
      <c r="B1020" s="22"/>
      <c r="C1020" s="22"/>
      <c r="D1020" s="22"/>
      <c r="E1020" s="22"/>
      <c r="F1020" s="22"/>
      <c r="G1020" s="22"/>
    </row>
    <row r="1021" spans="1:7" x14ac:dyDescent="0.2">
      <c r="A1021" s="22"/>
      <c r="B1021" s="22"/>
      <c r="C1021" s="22"/>
      <c r="D1021" s="22"/>
      <c r="E1021" s="22"/>
      <c r="F1021" s="22"/>
      <c r="G1021" s="22"/>
    </row>
    <row r="1022" spans="1:7" x14ac:dyDescent="0.2">
      <c r="A1022" s="22"/>
      <c r="B1022" s="22"/>
      <c r="C1022" s="22"/>
      <c r="D1022" s="22"/>
      <c r="E1022" s="22"/>
      <c r="F1022" s="22"/>
      <c r="G1022" s="22"/>
    </row>
    <row r="1023" spans="1:7" x14ac:dyDescent="0.2">
      <c r="A1023" s="22"/>
      <c r="B1023" s="22"/>
      <c r="C1023" s="22"/>
      <c r="D1023" s="22"/>
      <c r="E1023" s="22"/>
      <c r="F1023" s="22"/>
      <c r="G1023" s="22"/>
    </row>
    <row r="1024" spans="1:7" x14ac:dyDescent="0.2">
      <c r="A1024" s="22"/>
      <c r="B1024" s="22"/>
      <c r="C1024" s="22"/>
      <c r="D1024" s="22"/>
      <c r="E1024" s="22"/>
      <c r="F1024" s="22"/>
      <c r="G1024" s="22"/>
    </row>
    <row r="1025" spans="1:7" x14ac:dyDescent="0.2">
      <c r="A1025" s="22"/>
      <c r="B1025" s="22"/>
      <c r="C1025" s="22"/>
      <c r="D1025" s="22"/>
      <c r="E1025" s="22"/>
      <c r="F1025" s="22"/>
      <c r="G1025" s="22"/>
    </row>
    <row r="1026" spans="1:7" x14ac:dyDescent="0.2">
      <c r="A1026" s="22"/>
      <c r="B1026" s="22"/>
      <c r="C1026" s="22"/>
      <c r="D1026" s="22"/>
      <c r="E1026" s="22"/>
      <c r="F1026" s="22"/>
      <c r="G1026" s="22"/>
    </row>
    <row r="1027" spans="1:7" x14ac:dyDescent="0.2">
      <c r="A1027" s="22"/>
      <c r="B1027" s="22"/>
      <c r="C1027" s="22"/>
      <c r="D1027" s="22"/>
      <c r="E1027" s="22"/>
      <c r="F1027" s="22"/>
      <c r="G1027" s="22"/>
    </row>
    <row r="1028" spans="1:7" x14ac:dyDescent="0.2">
      <c r="A1028" s="22"/>
      <c r="B1028" s="22"/>
      <c r="C1028" s="22"/>
      <c r="D1028" s="22"/>
      <c r="E1028" s="22"/>
      <c r="F1028" s="22"/>
      <c r="G1028" s="22"/>
    </row>
    <row r="1029" spans="1:7" x14ac:dyDescent="0.2">
      <c r="A1029" s="22"/>
      <c r="B1029" s="22"/>
      <c r="C1029" s="22"/>
      <c r="D1029" s="22"/>
      <c r="E1029" s="22"/>
      <c r="F1029" s="22"/>
      <c r="G1029" s="22"/>
    </row>
    <row r="1030" spans="1:7" x14ac:dyDescent="0.2">
      <c r="A1030" s="22"/>
      <c r="B1030" s="22"/>
      <c r="C1030" s="22"/>
      <c r="D1030" s="22"/>
      <c r="E1030" s="22"/>
      <c r="F1030" s="22"/>
      <c r="G1030" s="22"/>
    </row>
    <row r="1031" spans="1:7" x14ac:dyDescent="0.2">
      <c r="A1031" s="22"/>
      <c r="B1031" s="22"/>
      <c r="C1031" s="22"/>
      <c r="D1031" s="22"/>
      <c r="E1031" s="22"/>
      <c r="F1031" s="22"/>
      <c r="G1031" s="22"/>
    </row>
    <row r="1032" spans="1:7" x14ac:dyDescent="0.2">
      <c r="A1032" s="22"/>
      <c r="B1032" s="22"/>
      <c r="C1032" s="22"/>
      <c r="D1032" s="22"/>
      <c r="E1032" s="22"/>
      <c r="F1032" s="22"/>
      <c r="G1032" s="22"/>
    </row>
    <row r="1033" spans="1:7" x14ac:dyDescent="0.2">
      <c r="A1033" s="22"/>
      <c r="B1033" s="22"/>
      <c r="C1033" s="22"/>
      <c r="D1033" s="22"/>
      <c r="E1033" s="22"/>
      <c r="F1033" s="22"/>
      <c r="G1033" s="22"/>
    </row>
    <row r="1034" spans="1:7" x14ac:dyDescent="0.2">
      <c r="A1034" s="22"/>
      <c r="B1034" s="22"/>
      <c r="C1034" s="22"/>
      <c r="D1034" s="22"/>
      <c r="E1034" s="22"/>
      <c r="F1034" s="22"/>
      <c r="G1034" s="22"/>
    </row>
    <row r="1035" spans="1:7" x14ac:dyDescent="0.2">
      <c r="A1035" s="22"/>
      <c r="B1035" s="22"/>
      <c r="C1035" s="22"/>
      <c r="D1035" s="22"/>
      <c r="E1035" s="22"/>
      <c r="F1035" s="22"/>
      <c r="G1035" s="22"/>
    </row>
    <row r="1036" spans="1:7" x14ac:dyDescent="0.2">
      <c r="A1036" s="22"/>
      <c r="B1036" s="22"/>
      <c r="C1036" s="22"/>
      <c r="D1036" s="22"/>
      <c r="E1036" s="22"/>
      <c r="F1036" s="22"/>
      <c r="G1036" s="22"/>
    </row>
    <row r="1037" spans="1:7" x14ac:dyDescent="0.2">
      <c r="A1037" s="22"/>
      <c r="B1037" s="22"/>
      <c r="C1037" s="22"/>
      <c r="D1037" s="22"/>
      <c r="E1037" s="22"/>
      <c r="F1037" s="22"/>
      <c r="G1037" s="22"/>
    </row>
    <row r="1038" spans="1:7" x14ac:dyDescent="0.2">
      <c r="A1038" s="22"/>
      <c r="B1038" s="22"/>
      <c r="C1038" s="22"/>
      <c r="D1038" s="22"/>
      <c r="E1038" s="22"/>
      <c r="F1038" s="22"/>
      <c r="G1038" s="22"/>
    </row>
    <row r="1039" spans="1:7" x14ac:dyDescent="0.2">
      <c r="A1039" s="22"/>
      <c r="B1039" s="22"/>
      <c r="C1039" s="22"/>
      <c r="D1039" s="22"/>
      <c r="E1039" s="22"/>
      <c r="F1039" s="22"/>
      <c r="G1039" s="22"/>
    </row>
    <row r="1040" spans="1:7" x14ac:dyDescent="0.2">
      <c r="A1040" s="22"/>
      <c r="B1040" s="22"/>
      <c r="C1040" s="22"/>
      <c r="D1040" s="22"/>
      <c r="E1040" s="22"/>
      <c r="F1040" s="22"/>
      <c r="G1040" s="22"/>
    </row>
    <row r="1041" spans="1:7" x14ac:dyDescent="0.2">
      <c r="A1041" s="22"/>
      <c r="B1041" s="22"/>
      <c r="C1041" s="22"/>
      <c r="D1041" s="22"/>
      <c r="E1041" s="22"/>
      <c r="F1041" s="22"/>
      <c r="G1041" s="22"/>
    </row>
    <row r="1042" spans="1:7" x14ac:dyDescent="0.2">
      <c r="A1042" s="22"/>
      <c r="B1042" s="22"/>
      <c r="C1042" s="22"/>
      <c r="D1042" s="22"/>
      <c r="E1042" s="22"/>
      <c r="F1042" s="22"/>
      <c r="G1042" s="22"/>
    </row>
    <row r="1043" spans="1:7" x14ac:dyDescent="0.2">
      <c r="A1043" s="22"/>
      <c r="B1043" s="22"/>
      <c r="C1043" s="22"/>
      <c r="D1043" s="22"/>
      <c r="E1043" s="22"/>
      <c r="F1043" s="22"/>
      <c r="G1043" s="22"/>
    </row>
    <row r="1044" spans="1:7" x14ac:dyDescent="0.2">
      <c r="A1044" s="22"/>
      <c r="B1044" s="22"/>
      <c r="C1044" s="22"/>
      <c r="D1044" s="22"/>
      <c r="E1044" s="22"/>
      <c r="F1044" s="22"/>
      <c r="G1044" s="22"/>
    </row>
    <row r="1045" spans="1:7" x14ac:dyDescent="0.2">
      <c r="A1045" s="22"/>
      <c r="B1045" s="22"/>
      <c r="C1045" s="22"/>
      <c r="D1045" s="22"/>
      <c r="E1045" s="22"/>
      <c r="F1045" s="22"/>
      <c r="G1045" s="22"/>
    </row>
    <row r="1046" spans="1:7" x14ac:dyDescent="0.2">
      <c r="A1046" s="22"/>
      <c r="B1046" s="22"/>
      <c r="C1046" s="22"/>
      <c r="D1046" s="22"/>
      <c r="E1046" s="22"/>
      <c r="F1046" s="22"/>
      <c r="G1046" s="22"/>
    </row>
    <row r="1047" spans="1:7" x14ac:dyDescent="0.2">
      <c r="A1047" s="22"/>
      <c r="B1047" s="22"/>
      <c r="C1047" s="22"/>
      <c r="D1047" s="22"/>
      <c r="E1047" s="22"/>
      <c r="F1047" s="22"/>
      <c r="G1047" s="22"/>
    </row>
    <row r="1048" spans="1:7" x14ac:dyDescent="0.2">
      <c r="A1048" s="22"/>
      <c r="B1048" s="22"/>
      <c r="C1048" s="22"/>
      <c r="D1048" s="22"/>
      <c r="E1048" s="22"/>
      <c r="F1048" s="22"/>
      <c r="G1048" s="22"/>
    </row>
    <row r="1049" spans="1:7" x14ac:dyDescent="0.2">
      <c r="A1049" s="22"/>
      <c r="B1049" s="22"/>
      <c r="C1049" s="22"/>
      <c r="D1049" s="22"/>
      <c r="E1049" s="22"/>
      <c r="F1049" s="22"/>
      <c r="G1049" s="22"/>
    </row>
    <row r="1050" spans="1:7" x14ac:dyDescent="0.2">
      <c r="A1050" s="22"/>
      <c r="B1050" s="22"/>
      <c r="C1050" s="22"/>
      <c r="D1050" s="22"/>
      <c r="E1050" s="22"/>
      <c r="F1050" s="22"/>
      <c r="G1050" s="22"/>
    </row>
    <row r="1051" spans="1:7" x14ac:dyDescent="0.2">
      <c r="A1051" s="22"/>
      <c r="B1051" s="22"/>
      <c r="C1051" s="22"/>
      <c r="D1051" s="22"/>
      <c r="E1051" s="22"/>
      <c r="F1051" s="22"/>
      <c r="G1051" s="22"/>
    </row>
    <row r="1052" spans="1:7" x14ac:dyDescent="0.2">
      <c r="A1052" s="22"/>
      <c r="B1052" s="22"/>
      <c r="C1052" s="22"/>
      <c r="D1052" s="22"/>
      <c r="E1052" s="22"/>
      <c r="F1052" s="22"/>
      <c r="G1052" s="22"/>
    </row>
    <row r="1053" spans="1:7" x14ac:dyDescent="0.2">
      <c r="A1053" s="22"/>
      <c r="B1053" s="22"/>
      <c r="C1053" s="22"/>
      <c r="D1053" s="22"/>
      <c r="E1053" s="22"/>
      <c r="F1053" s="22"/>
      <c r="G1053" s="22"/>
    </row>
    <row r="1054" spans="1:7" x14ac:dyDescent="0.2">
      <c r="A1054" s="22"/>
      <c r="B1054" s="22"/>
      <c r="C1054" s="22"/>
      <c r="D1054" s="22"/>
      <c r="E1054" s="22"/>
      <c r="F1054" s="22"/>
      <c r="G1054" s="22"/>
    </row>
    <row r="1055" spans="1:7" x14ac:dyDescent="0.2">
      <c r="A1055" s="22"/>
      <c r="B1055" s="22"/>
      <c r="C1055" s="22"/>
      <c r="D1055" s="22"/>
      <c r="E1055" s="22"/>
      <c r="F1055" s="22"/>
      <c r="G1055" s="22"/>
    </row>
    <row r="1056" spans="1:7" x14ac:dyDescent="0.2">
      <c r="A1056" s="22"/>
      <c r="B1056" s="22"/>
      <c r="C1056" s="22"/>
      <c r="D1056" s="22"/>
      <c r="E1056" s="22"/>
      <c r="F1056" s="22"/>
      <c r="G1056" s="22"/>
    </row>
    <row r="1057" spans="1:7" x14ac:dyDescent="0.2">
      <c r="A1057" s="22"/>
      <c r="B1057" s="22"/>
      <c r="C1057" s="22"/>
      <c r="D1057" s="22"/>
      <c r="E1057" s="22"/>
      <c r="F1057" s="22"/>
      <c r="G1057" s="22"/>
    </row>
    <row r="1058" spans="1:7" x14ac:dyDescent="0.2">
      <c r="A1058" s="22"/>
      <c r="B1058" s="22"/>
      <c r="C1058" s="22"/>
      <c r="D1058" s="22"/>
      <c r="E1058" s="22"/>
      <c r="F1058" s="22"/>
      <c r="G1058" s="22"/>
    </row>
    <row r="1059" spans="1:7" x14ac:dyDescent="0.2">
      <c r="A1059" s="22"/>
      <c r="B1059" s="22"/>
      <c r="C1059" s="22"/>
      <c r="D1059" s="22"/>
      <c r="E1059" s="22"/>
      <c r="F1059" s="22"/>
      <c r="G1059" s="22"/>
    </row>
    <row r="1060" spans="1:7" x14ac:dyDescent="0.2">
      <c r="A1060" s="22"/>
      <c r="B1060" s="22"/>
      <c r="C1060" s="22"/>
      <c r="D1060" s="22"/>
      <c r="E1060" s="22"/>
      <c r="F1060" s="22"/>
      <c r="G1060" s="22"/>
    </row>
    <row r="1061" spans="1:7" x14ac:dyDescent="0.2">
      <c r="A1061" s="22"/>
      <c r="B1061" s="22"/>
      <c r="C1061" s="22"/>
      <c r="D1061" s="22"/>
      <c r="E1061" s="22"/>
      <c r="F1061" s="22"/>
      <c r="G1061" s="22"/>
    </row>
    <row r="1062" spans="1:7" x14ac:dyDescent="0.2">
      <c r="A1062" s="22"/>
      <c r="B1062" s="22"/>
      <c r="C1062" s="22"/>
      <c r="D1062" s="22"/>
      <c r="E1062" s="22"/>
      <c r="F1062" s="22"/>
      <c r="G1062" s="22"/>
    </row>
  </sheetData>
  <sheetProtection password="8EA1" sheet="1" objects="1" scenarios="1"/>
  <mergeCells count="11">
    <mergeCell ref="A15:C15"/>
    <mergeCell ref="A5:C5"/>
    <mergeCell ref="A2:G2"/>
    <mergeCell ref="A12:C12"/>
    <mergeCell ref="A1:G1"/>
    <mergeCell ref="A13:C13"/>
    <mergeCell ref="A14:C14"/>
    <mergeCell ref="A4:C4"/>
    <mergeCell ref="A7:C7"/>
    <mergeCell ref="A10:C10"/>
    <mergeCell ref="A11:C11"/>
  </mergeCells>
  <phoneticPr fontId="2" type="noConversion"/>
  <conditionalFormatting sqref="B379:B438">
    <cfRule type="expression" dxfId="1" priority="1" stopIfTrue="1">
      <formula>($C379=$A$6+1)</formula>
    </cfRule>
  </conditionalFormatting>
  <conditionalFormatting sqref="B19:B378">
    <cfRule type="expression" dxfId="0" priority="2" stopIfTrue="1">
      <formula>($C19=$A$5+1)</formula>
    </cfRule>
  </conditionalFormatting>
  <pageMargins left="0.59055118110236227" right="0.39370078740157483" top="0.59055118110236227" bottom="0.39370078740157483" header="0.51181102362204722" footer="0.51181102362204722"/>
  <pageSetup paperSize="9" scale="80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Drop Down 5">
              <controlPr defaultSize="0" autoLine="0" autoPict="0">
                <anchor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 месяцам до 60</vt:lpstr>
      <vt:lpstr>По годам до 20</vt:lpstr>
      <vt:lpstr>Аннуитетный платеж до 30 лет</vt:lpstr>
      <vt:lpstr>fpdate</vt:lpstr>
      <vt:lpstr>jd</vt:lpstr>
      <vt:lpstr>loan_amount</vt:lpstr>
      <vt:lpstr>payment</vt:lpstr>
      <vt:lpstr>rate</vt:lpstr>
      <vt:lpstr>term</vt:lpstr>
      <vt:lpstr>лд</vt:lpstr>
      <vt:lpstr>'Аннуитетный платеж до 30 лет'!Область_печати</vt:lpstr>
      <vt:lpstr>'По годам до 20'!Область_печати</vt:lpstr>
      <vt:lpstr>'По месяцам до 60'!Область_печати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2010-12-15T07:54:38Z</cp:lastPrinted>
  <dcterms:created xsi:type="dcterms:W3CDTF">2010-12-06T09:23:29Z</dcterms:created>
  <dcterms:modified xsi:type="dcterms:W3CDTF">2012-01-19T11:00:31Z</dcterms:modified>
</cp:coreProperties>
</file>